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420" windowWidth="10245" windowHeight="8910"/>
  </bookViews>
  <sheets>
    <sheet name="Calcs" sheetId="1" r:id="rId1"/>
    <sheet name="Tails production" sheetId="4" r:id="rId2"/>
    <sheet name="Graph" sheetId="5" r:id="rId3"/>
  </sheets>
  <definedNames>
    <definedName name="_xlnm.Print_Area" localSheetId="0">Calcs!$BX$1:$CJ$110</definedName>
  </definedNames>
  <calcPr calcId="145621"/>
</workbook>
</file>

<file path=xl/calcChain.xml><?xml version="1.0" encoding="utf-8"?>
<calcChain xmlns="http://schemas.openxmlformats.org/spreadsheetml/2006/main">
  <c r="BC8" i="1" l="1"/>
  <c r="BR8" i="1"/>
  <c r="CG8" i="1"/>
  <c r="CV8" i="1"/>
  <c r="CN51" i="1" s="1"/>
  <c r="CN52" i="1" s="1"/>
  <c r="CN53" i="1" s="1"/>
  <c r="CN54" i="1" s="1"/>
  <c r="F9" i="1"/>
  <c r="G9" i="1" s="1"/>
  <c r="H9" i="1"/>
  <c r="I9" i="1"/>
  <c r="J9" i="1" s="1"/>
  <c r="F10" i="1"/>
  <c r="F11" i="1" s="1"/>
  <c r="G10" i="1"/>
  <c r="H10" i="1"/>
  <c r="H11" i="1"/>
  <c r="H12" i="1"/>
  <c r="AU12" i="1"/>
  <c r="AW12" i="1"/>
  <c r="AX12" i="1"/>
  <c r="BF12" i="1"/>
  <c r="BJ12" i="1"/>
  <c r="BL12" i="1"/>
  <c r="CA12" i="1" s="1"/>
  <c r="BM12" i="1"/>
  <c r="BY12" i="1"/>
  <c r="CB12" i="1"/>
  <c r="CN12" i="1"/>
  <c r="CP12" i="1"/>
  <c r="CQ12" i="1"/>
  <c r="H13" i="1"/>
  <c r="AU13" i="1"/>
  <c r="AW13" i="1"/>
  <c r="AX13" i="1"/>
  <c r="AY13" i="1"/>
  <c r="AZ13" i="1" s="1"/>
  <c r="BA13" i="1"/>
  <c r="BB13" i="1" s="1"/>
  <c r="BC13" i="1" s="1"/>
  <c r="BF13" i="1"/>
  <c r="BJ13" i="1"/>
  <c r="BM13" i="1"/>
  <c r="BN13" i="1"/>
  <c r="BO13" i="1" s="1"/>
  <c r="BY13" i="1"/>
  <c r="CB13" i="1"/>
  <c r="CC13" i="1"/>
  <c r="CD13" i="1" s="1"/>
  <c r="CE13" i="1"/>
  <c r="CF13" i="1" s="1"/>
  <c r="CG13" i="1" s="1"/>
  <c r="CN13" i="1"/>
  <c r="CQ13" i="1"/>
  <c r="CR13" i="1"/>
  <c r="CS13" i="1" s="1"/>
  <c r="H14" i="1"/>
  <c r="AU14" i="1"/>
  <c r="AW14" i="1"/>
  <c r="AX14" i="1"/>
  <c r="BF14" i="1"/>
  <c r="BK14" i="1"/>
  <c r="BL14" i="1"/>
  <c r="BM14" i="1"/>
  <c r="BY14" i="1"/>
  <c r="CA14" i="1"/>
  <c r="CB14" i="1"/>
  <c r="CO14" i="1"/>
  <c r="CP14" i="1"/>
  <c r="CQ14" i="1"/>
  <c r="H15" i="1"/>
  <c r="AU15" i="1"/>
  <c r="AW15" i="1"/>
  <c r="AV15" i="1" s="1"/>
  <c r="AX15" i="1"/>
  <c r="BF15" i="1"/>
  <c r="BL15" i="1"/>
  <c r="BM15" i="1"/>
  <c r="BY15" i="1"/>
  <c r="CB15" i="1"/>
  <c r="CQ15" i="1"/>
  <c r="H16" i="1"/>
  <c r="AV16" i="1"/>
  <c r="AW16" i="1"/>
  <c r="BL16" i="1" s="1"/>
  <c r="AX16" i="1"/>
  <c r="BF16" i="1"/>
  <c r="BF17" i="1" s="1"/>
  <c r="BF18" i="1" s="1"/>
  <c r="BF19" i="1" s="1"/>
  <c r="BF20" i="1" s="1"/>
  <c r="BF21" i="1" s="1"/>
  <c r="BF22" i="1" s="1"/>
  <c r="BF23" i="1" s="1"/>
  <c r="BM16" i="1"/>
  <c r="CB16" i="1"/>
  <c r="CQ16" i="1"/>
  <c r="H17" i="1"/>
  <c r="AW17" i="1"/>
  <c r="AX17" i="1"/>
  <c r="BM17" i="1"/>
  <c r="CB17" i="1"/>
  <c r="CQ17" i="1"/>
  <c r="H18" i="1"/>
  <c r="AW18" i="1"/>
  <c r="AX18" i="1"/>
  <c r="BK18" i="1"/>
  <c r="BL18" i="1"/>
  <c r="CA18" i="1" s="1"/>
  <c r="BM18" i="1"/>
  <c r="CB18" i="1"/>
  <c r="CQ18" i="1"/>
  <c r="H19" i="1"/>
  <c r="AW19" i="1"/>
  <c r="AV19" i="1" s="1"/>
  <c r="AX19" i="1"/>
  <c r="BL19" i="1"/>
  <c r="BM19" i="1"/>
  <c r="CB19" i="1"/>
  <c r="CQ19" i="1"/>
  <c r="H20" i="1"/>
  <c r="AW20" i="1"/>
  <c r="AX20" i="1"/>
  <c r="BM20" i="1"/>
  <c r="CB20" i="1"/>
  <c r="CQ20" i="1"/>
  <c r="H21" i="1"/>
  <c r="AW21" i="1"/>
  <c r="AX21" i="1"/>
  <c r="BM21" i="1"/>
  <c r="CB21" i="1"/>
  <c r="CQ21" i="1"/>
  <c r="H22" i="1"/>
  <c r="AW22" i="1"/>
  <c r="BL22" i="1" s="1"/>
  <c r="CA22" i="1" s="1"/>
  <c r="AX22" i="1"/>
  <c r="BM22" i="1"/>
  <c r="CB22" i="1"/>
  <c r="CQ22" i="1"/>
  <c r="H23" i="1"/>
  <c r="AW23" i="1"/>
  <c r="AV23" i="1" s="1"/>
  <c r="AX23" i="1"/>
  <c r="BL23" i="1"/>
  <c r="BK23" i="1" s="1"/>
  <c r="BM23" i="1"/>
  <c r="CA23" i="1"/>
  <c r="BZ23" i="1" s="1"/>
  <c r="CB23" i="1"/>
  <c r="CP23" i="1"/>
  <c r="CO23" i="1" s="1"/>
  <c r="CQ23" i="1"/>
  <c r="H24" i="1"/>
  <c r="AV24" i="1"/>
  <c r="AW24" i="1"/>
  <c r="AX24" i="1"/>
  <c r="BF24" i="1"/>
  <c r="BK24" i="1"/>
  <c r="BL24" i="1"/>
  <c r="CA24" i="1" s="1"/>
  <c r="BM24" i="1"/>
  <c r="BZ24" i="1"/>
  <c r="CB24" i="1"/>
  <c r="CP24" i="1"/>
  <c r="CO24" i="1" s="1"/>
  <c r="CQ24" i="1"/>
  <c r="H25" i="1"/>
  <c r="AW25" i="1"/>
  <c r="AV25" i="1" s="1"/>
  <c r="AX25" i="1"/>
  <c r="BF25" i="1"/>
  <c r="BF26" i="1" s="1"/>
  <c r="BF27" i="1" s="1"/>
  <c r="BF28" i="1" s="1"/>
  <c r="BF29" i="1" s="1"/>
  <c r="BF30" i="1" s="1"/>
  <c r="BF31" i="1" s="1"/>
  <c r="BF32" i="1" s="1"/>
  <c r="BF33" i="1" s="1"/>
  <c r="BF34" i="1" s="1"/>
  <c r="BF35" i="1" s="1"/>
  <c r="BF36" i="1" s="1"/>
  <c r="BF37" i="1" s="1"/>
  <c r="BF38" i="1" s="1"/>
  <c r="BL25" i="1"/>
  <c r="BK25" i="1" s="1"/>
  <c r="BM25" i="1"/>
  <c r="CA25" i="1"/>
  <c r="BZ25" i="1" s="1"/>
  <c r="CB25" i="1"/>
  <c r="CP25" i="1"/>
  <c r="CO25" i="1" s="1"/>
  <c r="CQ25" i="1"/>
  <c r="H26" i="1"/>
  <c r="AV26" i="1"/>
  <c r="AW26" i="1"/>
  <c r="BL26" i="1" s="1"/>
  <c r="AX26" i="1"/>
  <c r="BK26" i="1"/>
  <c r="BM26" i="1"/>
  <c r="BZ26" i="1"/>
  <c r="CA26" i="1"/>
  <c r="CP26" i="1" s="1"/>
  <c r="CB26" i="1"/>
  <c r="CO26" i="1"/>
  <c r="CQ26" i="1"/>
  <c r="H27" i="1"/>
  <c r="AW27" i="1"/>
  <c r="AV27" i="1" s="1"/>
  <c r="AX27" i="1"/>
  <c r="BL27" i="1"/>
  <c r="BM27" i="1"/>
  <c r="CB27" i="1"/>
  <c r="CQ27" i="1"/>
  <c r="H28" i="1"/>
  <c r="AV28" i="1"/>
  <c r="AW28" i="1"/>
  <c r="AX28" i="1"/>
  <c r="BK28" i="1"/>
  <c r="BL28" i="1"/>
  <c r="CA28" i="1" s="1"/>
  <c r="BM28" i="1"/>
  <c r="CB28" i="1"/>
  <c r="CQ28" i="1"/>
  <c r="H29" i="1"/>
  <c r="AW29" i="1"/>
  <c r="AX29" i="1"/>
  <c r="BM29" i="1"/>
  <c r="CB29" i="1"/>
  <c r="CQ29" i="1"/>
  <c r="H30" i="1"/>
  <c r="AV30" i="1"/>
  <c r="AW30" i="1"/>
  <c r="BL30" i="1" s="1"/>
  <c r="CA30" i="1" s="1"/>
  <c r="AX30" i="1"/>
  <c r="BK30" i="1"/>
  <c r="BM30" i="1"/>
  <c r="CB30" i="1"/>
  <c r="CQ30" i="1"/>
  <c r="H31" i="1"/>
  <c r="AW31" i="1"/>
  <c r="AV31" i="1" s="1"/>
  <c r="AX31" i="1"/>
  <c r="BL31" i="1"/>
  <c r="BM31" i="1"/>
  <c r="CB31" i="1"/>
  <c r="CQ31" i="1"/>
  <c r="H32" i="1"/>
  <c r="AV32" i="1"/>
  <c r="AW32" i="1"/>
  <c r="AX32" i="1"/>
  <c r="BK32" i="1"/>
  <c r="BL32" i="1"/>
  <c r="CA32" i="1" s="1"/>
  <c r="CP32" i="1" s="1"/>
  <c r="CO32" i="1" s="1"/>
  <c r="BM32" i="1"/>
  <c r="BZ32" i="1"/>
  <c r="CB32" i="1"/>
  <c r="CQ32" i="1"/>
  <c r="H33" i="1"/>
  <c r="AV33" i="1"/>
  <c r="AW33" i="1"/>
  <c r="AX33" i="1"/>
  <c r="BL33" i="1"/>
  <c r="BK33" i="1" s="1"/>
  <c r="BM33" i="1"/>
  <c r="BZ33" i="1"/>
  <c r="CA33" i="1"/>
  <c r="CB33" i="1"/>
  <c r="CP33" i="1"/>
  <c r="CO33" i="1" s="1"/>
  <c r="CQ33" i="1"/>
  <c r="H34" i="1"/>
  <c r="AW34" i="1"/>
  <c r="AX34" i="1"/>
  <c r="BM34" i="1"/>
  <c r="CB34" i="1"/>
  <c r="CQ34" i="1"/>
  <c r="H35" i="1"/>
  <c r="AW35" i="1"/>
  <c r="AV35" i="1" s="1"/>
  <c r="AX35" i="1"/>
  <c r="BK35" i="1"/>
  <c r="BL35" i="1"/>
  <c r="BM35" i="1"/>
  <c r="CA35" i="1"/>
  <c r="BZ35" i="1" s="1"/>
  <c r="CB35" i="1"/>
  <c r="CO35" i="1"/>
  <c r="CP35" i="1"/>
  <c r="CQ35" i="1"/>
  <c r="H36" i="1"/>
  <c r="AV36" i="1"/>
  <c r="AW36" i="1"/>
  <c r="AX36" i="1"/>
  <c r="BK36" i="1"/>
  <c r="BL36" i="1"/>
  <c r="CA36" i="1" s="1"/>
  <c r="BM36" i="1"/>
  <c r="BZ36" i="1"/>
  <c r="CB36" i="1"/>
  <c r="CP36" i="1"/>
  <c r="CO36" i="1" s="1"/>
  <c r="CQ36" i="1"/>
  <c r="H37" i="1"/>
  <c r="AV37" i="1"/>
  <c r="AW37" i="1"/>
  <c r="AX37" i="1"/>
  <c r="BK37" i="1"/>
  <c r="BL37" i="1"/>
  <c r="CA37" i="1" s="1"/>
  <c r="BM37" i="1"/>
  <c r="CB37" i="1"/>
  <c r="CQ37" i="1"/>
  <c r="H38" i="1"/>
  <c r="AW38" i="1"/>
  <c r="AV38" i="1" s="1"/>
  <c r="AX38" i="1"/>
  <c r="BL38" i="1"/>
  <c r="BM38" i="1"/>
  <c r="CB38" i="1"/>
  <c r="CQ38" i="1"/>
  <c r="H39" i="1"/>
  <c r="AV39" i="1"/>
  <c r="AW39" i="1"/>
  <c r="BL39" i="1" s="1"/>
  <c r="AX39" i="1"/>
  <c r="BF39" i="1"/>
  <c r="BF40" i="1" s="1"/>
  <c r="BF41" i="1" s="1"/>
  <c r="BM39" i="1"/>
  <c r="CB39" i="1"/>
  <c r="CQ39" i="1"/>
  <c r="H40" i="1"/>
  <c r="AW40" i="1"/>
  <c r="AX40" i="1"/>
  <c r="BM40" i="1"/>
  <c r="CB40" i="1"/>
  <c r="CQ40" i="1"/>
  <c r="H41" i="1"/>
  <c r="AV41" i="1"/>
  <c r="AW41" i="1"/>
  <c r="AX41" i="1"/>
  <c r="BK41" i="1"/>
  <c r="BL41" i="1"/>
  <c r="CA41" i="1" s="1"/>
  <c r="BM41" i="1"/>
  <c r="CB41" i="1"/>
  <c r="CQ41" i="1"/>
  <c r="H42" i="1"/>
  <c r="AW42" i="1"/>
  <c r="AV42" i="1" s="1"/>
  <c r="AX42" i="1"/>
  <c r="BL42" i="1"/>
  <c r="BM42" i="1"/>
  <c r="CB42" i="1"/>
  <c r="CQ42" i="1"/>
  <c r="H43" i="1"/>
  <c r="AV43" i="1"/>
  <c r="AW43" i="1"/>
  <c r="BL43" i="1" s="1"/>
  <c r="AX43" i="1"/>
  <c r="BM43" i="1"/>
  <c r="CB43" i="1"/>
  <c r="CQ43" i="1"/>
  <c r="H44" i="1"/>
  <c r="AW44" i="1"/>
  <c r="AV44" i="1" s="1"/>
  <c r="AX44" i="1"/>
  <c r="BL44" i="1"/>
  <c r="BK44" i="1" s="1"/>
  <c r="BM44" i="1"/>
  <c r="CB44" i="1"/>
  <c r="CQ44" i="1"/>
  <c r="H45" i="1"/>
  <c r="AV45" i="1"/>
  <c r="AW45" i="1"/>
  <c r="AX45" i="1"/>
  <c r="BL45" i="1"/>
  <c r="CA45" i="1" s="1"/>
  <c r="BZ45" i="1" s="1"/>
  <c r="BM45" i="1"/>
  <c r="CB45" i="1"/>
  <c r="CQ45" i="1"/>
  <c r="H46" i="1"/>
  <c r="AW46" i="1"/>
  <c r="AV46" i="1" s="1"/>
  <c r="AX46" i="1"/>
  <c r="BL46" i="1"/>
  <c r="BK46" i="1" s="1"/>
  <c r="BM46" i="1"/>
  <c r="CA46" i="1"/>
  <c r="BZ46" i="1" s="1"/>
  <c r="CB46" i="1"/>
  <c r="CP46" i="1"/>
  <c r="CO46" i="1" s="1"/>
  <c r="CQ46" i="1"/>
  <c r="H47" i="1"/>
  <c r="AW47" i="1"/>
  <c r="AX47" i="1"/>
  <c r="BM47" i="1"/>
  <c r="CB47" i="1"/>
  <c r="CQ47" i="1"/>
  <c r="H48" i="1"/>
  <c r="AW48" i="1"/>
  <c r="AX48" i="1"/>
  <c r="BM48" i="1"/>
  <c r="CB48" i="1"/>
  <c r="CQ48" i="1"/>
  <c r="H49" i="1"/>
  <c r="AW49" i="1"/>
  <c r="BL49" i="1" s="1"/>
  <c r="CA49" i="1" s="1"/>
  <c r="AX49" i="1"/>
  <c r="BM49" i="1"/>
  <c r="CB49" i="1"/>
  <c r="CQ49" i="1"/>
  <c r="H50" i="1"/>
  <c r="AW50" i="1"/>
  <c r="AV50" i="1" s="1"/>
  <c r="AX50" i="1"/>
  <c r="BL50" i="1"/>
  <c r="BM50" i="1"/>
  <c r="CB50" i="1"/>
  <c r="CQ50" i="1"/>
  <c r="H51" i="1"/>
  <c r="AV51" i="1"/>
  <c r="AW51" i="1"/>
  <c r="AX51" i="1"/>
  <c r="BL51" i="1"/>
  <c r="CA51" i="1" s="1"/>
  <c r="BM51" i="1"/>
  <c r="CB51" i="1"/>
  <c r="CQ51" i="1"/>
  <c r="H52" i="1"/>
  <c r="AV52" i="1"/>
  <c r="AW52" i="1"/>
  <c r="BL52" i="1" s="1"/>
  <c r="BK52" i="1" s="1"/>
  <c r="AX52" i="1"/>
  <c r="BM52" i="1"/>
  <c r="CA52" i="1"/>
  <c r="CB52" i="1"/>
  <c r="CQ52" i="1"/>
  <c r="H53" i="1"/>
  <c r="AW53" i="1"/>
  <c r="AX53" i="1"/>
  <c r="BM53" i="1"/>
  <c r="CB53" i="1"/>
  <c r="CQ53" i="1"/>
  <c r="H54" i="1"/>
  <c r="AW54" i="1"/>
  <c r="AV54" i="1" s="1"/>
  <c r="AX54" i="1"/>
  <c r="BL54" i="1"/>
  <c r="BK54" i="1" s="1"/>
  <c r="BM54" i="1"/>
  <c r="CA54" i="1"/>
  <c r="BZ54" i="1" s="1"/>
  <c r="CB54" i="1"/>
  <c r="CP54" i="1"/>
  <c r="CO54" i="1" s="1"/>
  <c r="CQ54" i="1"/>
  <c r="H55" i="1"/>
  <c r="AV55" i="1"/>
  <c r="AW55" i="1"/>
  <c r="AX55" i="1"/>
  <c r="BK55" i="1"/>
  <c r="BL55" i="1"/>
  <c r="CA55" i="1" s="1"/>
  <c r="BM55" i="1"/>
  <c r="BZ55" i="1"/>
  <c r="CB55" i="1"/>
  <c r="CP55" i="1"/>
  <c r="CO55" i="1" s="1"/>
  <c r="CQ55" i="1"/>
  <c r="H56" i="1"/>
  <c r="AW56" i="1"/>
  <c r="AV56" i="1" s="1"/>
  <c r="AX56" i="1"/>
  <c r="BL56" i="1"/>
  <c r="BK56" i="1" s="1"/>
  <c r="BM56" i="1"/>
  <c r="CA56" i="1"/>
  <c r="BZ56" i="1" s="1"/>
  <c r="CB56" i="1"/>
  <c r="CP56" i="1"/>
  <c r="CO56" i="1" s="1"/>
  <c r="CQ56" i="1"/>
  <c r="H57" i="1"/>
  <c r="AV57" i="1"/>
  <c r="AW57" i="1"/>
  <c r="BL57" i="1" s="1"/>
  <c r="AX57" i="1"/>
  <c r="BK57" i="1"/>
  <c r="BM57" i="1"/>
  <c r="CA57" i="1"/>
  <c r="CP57" i="1" s="1"/>
  <c r="CO57" i="1" s="1"/>
  <c r="CB57" i="1"/>
  <c r="CQ57" i="1"/>
  <c r="H58" i="1"/>
  <c r="AW58" i="1"/>
  <c r="AX58" i="1"/>
  <c r="BM58" i="1"/>
  <c r="CB58" i="1"/>
  <c r="CQ58" i="1"/>
  <c r="H59" i="1"/>
  <c r="AV59" i="1"/>
  <c r="AW59" i="1"/>
  <c r="BL59" i="1" s="1"/>
  <c r="CA59" i="1" s="1"/>
  <c r="AX59" i="1"/>
  <c r="BM59" i="1"/>
  <c r="CB59" i="1"/>
  <c r="CQ59" i="1"/>
  <c r="H60" i="1"/>
  <c r="AW60" i="1"/>
  <c r="AV60" i="1" s="1"/>
  <c r="AX60" i="1"/>
  <c r="BL60" i="1"/>
  <c r="BM60" i="1"/>
  <c r="CB60" i="1"/>
  <c r="CQ60" i="1"/>
  <c r="H61" i="1"/>
  <c r="AV61" i="1"/>
  <c r="AW61" i="1"/>
  <c r="AX61" i="1"/>
  <c r="BK61" i="1"/>
  <c r="BL61" i="1"/>
  <c r="CA61" i="1" s="1"/>
  <c r="CP61" i="1" s="1"/>
  <c r="CO61" i="1" s="1"/>
  <c r="BM61" i="1"/>
  <c r="BZ61" i="1"/>
  <c r="CB61" i="1"/>
  <c r="CQ61" i="1"/>
  <c r="H62" i="1"/>
  <c r="AW62" i="1"/>
  <c r="AX62" i="1"/>
  <c r="BM62" i="1"/>
  <c r="CB62" i="1"/>
  <c r="CQ62" i="1"/>
  <c r="H63" i="1"/>
  <c r="AV63" i="1"/>
  <c r="AW63" i="1"/>
  <c r="BL63" i="1" s="1"/>
  <c r="CA63" i="1" s="1"/>
  <c r="AX63" i="1"/>
  <c r="BM63" i="1"/>
  <c r="CB63" i="1"/>
  <c r="CQ63" i="1"/>
  <c r="H64" i="1"/>
  <c r="AW64" i="1"/>
  <c r="AV64" i="1" s="1"/>
  <c r="AX64" i="1"/>
  <c r="BL64" i="1"/>
  <c r="BM64" i="1"/>
  <c r="CB64" i="1"/>
  <c r="CQ64" i="1"/>
  <c r="H65" i="1"/>
  <c r="AV65" i="1"/>
  <c r="AW65" i="1"/>
  <c r="AX65" i="1"/>
  <c r="BK65" i="1"/>
  <c r="BL65" i="1"/>
  <c r="CA65" i="1" s="1"/>
  <c r="CP65" i="1" s="1"/>
  <c r="CO65" i="1" s="1"/>
  <c r="BM65" i="1"/>
  <c r="BZ65" i="1"/>
  <c r="CB65" i="1"/>
  <c r="CQ65" i="1"/>
  <c r="H66" i="1"/>
  <c r="AW66" i="1"/>
  <c r="AX66" i="1"/>
  <c r="BM66" i="1"/>
  <c r="CB66" i="1"/>
  <c r="CQ66" i="1"/>
  <c r="H67" i="1"/>
  <c r="AV67" i="1"/>
  <c r="AW67" i="1"/>
  <c r="BL67" i="1" s="1"/>
  <c r="CA67" i="1" s="1"/>
  <c r="AX67" i="1"/>
  <c r="BM67" i="1"/>
  <c r="CB67" i="1"/>
  <c r="CQ67" i="1"/>
  <c r="H68" i="1"/>
  <c r="AW68" i="1"/>
  <c r="AV68" i="1" s="1"/>
  <c r="AX68" i="1"/>
  <c r="BL68" i="1"/>
  <c r="BK68" i="1" s="1"/>
  <c r="BM68" i="1"/>
  <c r="CB68" i="1"/>
  <c r="CQ68" i="1"/>
  <c r="H69" i="1"/>
  <c r="AV69" i="1"/>
  <c r="AW69" i="1"/>
  <c r="AX69" i="1"/>
  <c r="BK69" i="1"/>
  <c r="BL69" i="1"/>
  <c r="CA69" i="1" s="1"/>
  <c r="CP69" i="1" s="1"/>
  <c r="BM69" i="1"/>
  <c r="BZ69" i="1"/>
  <c r="CB69" i="1"/>
  <c r="CO69" i="1"/>
  <c r="CQ69" i="1"/>
  <c r="H70" i="1"/>
  <c r="AW70" i="1"/>
  <c r="AV70" i="1" s="1"/>
  <c r="AX70" i="1"/>
  <c r="BL70" i="1"/>
  <c r="BK70" i="1" s="1"/>
  <c r="BM70" i="1"/>
  <c r="CB70" i="1"/>
  <c r="CQ70" i="1"/>
  <c r="H71" i="1"/>
  <c r="AW71" i="1"/>
  <c r="AX71" i="1"/>
  <c r="BM71" i="1"/>
  <c r="CB71" i="1"/>
  <c r="CQ71" i="1"/>
  <c r="H72" i="1"/>
  <c r="AW72" i="1"/>
  <c r="AV72" i="1" s="1"/>
  <c r="AX72" i="1"/>
  <c r="BK72" i="1"/>
  <c r="BL72" i="1"/>
  <c r="BM72" i="1"/>
  <c r="CA72" i="1"/>
  <c r="BZ72" i="1" s="1"/>
  <c r="CB72" i="1"/>
  <c r="CO72" i="1"/>
  <c r="CP72" i="1"/>
  <c r="CQ72" i="1"/>
  <c r="H73" i="1"/>
  <c r="AV73" i="1"/>
  <c r="AW73" i="1"/>
  <c r="AX73" i="1"/>
  <c r="BK73" i="1"/>
  <c r="BL73" i="1"/>
  <c r="CA73" i="1" s="1"/>
  <c r="BM73" i="1"/>
  <c r="BZ73" i="1"/>
  <c r="CB73" i="1"/>
  <c r="CP73" i="1"/>
  <c r="CO73" i="1" s="1"/>
  <c r="CQ73" i="1"/>
  <c r="H74" i="1"/>
  <c r="AW74" i="1"/>
  <c r="AV74" i="1" s="1"/>
  <c r="AX74" i="1"/>
  <c r="BL74" i="1"/>
  <c r="BK74" i="1" s="1"/>
  <c r="BM74" i="1"/>
  <c r="CA74" i="1"/>
  <c r="BZ74" i="1" s="1"/>
  <c r="CB74" i="1"/>
  <c r="CP74" i="1"/>
  <c r="CO74" i="1" s="1"/>
  <c r="CQ74" i="1"/>
  <c r="H75" i="1"/>
  <c r="AV75" i="1"/>
  <c r="AW75" i="1"/>
  <c r="BL75" i="1" s="1"/>
  <c r="AX75" i="1"/>
  <c r="BK75" i="1"/>
  <c r="BM75" i="1"/>
  <c r="CA75" i="1"/>
  <c r="CP75" i="1" s="1"/>
  <c r="CO75" i="1" s="1"/>
  <c r="CB75" i="1"/>
  <c r="CQ75" i="1"/>
  <c r="H76" i="1"/>
  <c r="AW76" i="1"/>
  <c r="AV76" i="1" s="1"/>
  <c r="AX76" i="1"/>
  <c r="BL76" i="1"/>
  <c r="BK76" i="1" s="1"/>
  <c r="BM76" i="1"/>
  <c r="CA76" i="1"/>
  <c r="CB76" i="1"/>
  <c r="CQ76" i="1"/>
  <c r="H77" i="1"/>
  <c r="AV77" i="1"/>
  <c r="AW77" i="1"/>
  <c r="AX77" i="1"/>
  <c r="BK77" i="1"/>
  <c r="BL77" i="1"/>
  <c r="CA77" i="1" s="1"/>
  <c r="BM77" i="1"/>
  <c r="CB77" i="1"/>
  <c r="CQ77" i="1"/>
  <c r="H78" i="1"/>
  <c r="AW78" i="1"/>
  <c r="AV78" i="1" s="1"/>
  <c r="AX78" i="1"/>
  <c r="BL78" i="1"/>
  <c r="BM78" i="1"/>
  <c r="CB78" i="1"/>
  <c r="CQ78" i="1"/>
  <c r="H79" i="1"/>
  <c r="AV79" i="1"/>
  <c r="AW79" i="1"/>
  <c r="BL79" i="1" s="1"/>
  <c r="AX79" i="1"/>
  <c r="BM79" i="1"/>
  <c r="CB79" i="1"/>
  <c r="CQ79" i="1"/>
  <c r="H80" i="1"/>
  <c r="AW80" i="1"/>
  <c r="AX80" i="1"/>
  <c r="BM80" i="1"/>
  <c r="CB80" i="1"/>
  <c r="CQ80" i="1"/>
  <c r="H81" i="1"/>
  <c r="AV81" i="1"/>
  <c r="AW81" i="1"/>
  <c r="AX81" i="1"/>
  <c r="BK81" i="1"/>
  <c r="BL81" i="1"/>
  <c r="CA81" i="1" s="1"/>
  <c r="BM81" i="1"/>
  <c r="CB81" i="1"/>
  <c r="CQ81" i="1"/>
  <c r="H82" i="1"/>
  <c r="AW82" i="1"/>
  <c r="AV82" i="1" s="1"/>
  <c r="AX82" i="1"/>
  <c r="BL82" i="1"/>
  <c r="BM82" i="1"/>
  <c r="CB82" i="1"/>
  <c r="CQ82" i="1"/>
  <c r="H83" i="1"/>
  <c r="AV83" i="1"/>
  <c r="AW83" i="1"/>
  <c r="BL83" i="1" s="1"/>
  <c r="AX83" i="1"/>
  <c r="BM83" i="1"/>
  <c r="CB83" i="1"/>
  <c r="CQ83" i="1"/>
  <c r="H84" i="1"/>
  <c r="AW84" i="1"/>
  <c r="AX84" i="1"/>
  <c r="BM84" i="1"/>
  <c r="CB84" i="1"/>
  <c r="CQ84" i="1"/>
  <c r="H85" i="1"/>
  <c r="AV85" i="1"/>
  <c r="AW85" i="1"/>
  <c r="AX85" i="1"/>
  <c r="BK85" i="1"/>
  <c r="BL85" i="1"/>
  <c r="CA85" i="1" s="1"/>
  <c r="BM85" i="1"/>
  <c r="CB85" i="1"/>
  <c r="CQ85" i="1"/>
  <c r="H86" i="1"/>
  <c r="AW86" i="1"/>
  <c r="AV86" i="1" s="1"/>
  <c r="AX86" i="1"/>
  <c r="BL86" i="1"/>
  <c r="BM86" i="1"/>
  <c r="CB86" i="1"/>
  <c r="CQ86" i="1"/>
  <c r="H87" i="1"/>
  <c r="AV87" i="1"/>
  <c r="AW87" i="1"/>
  <c r="BL87" i="1" s="1"/>
  <c r="AX87" i="1"/>
  <c r="BM87" i="1"/>
  <c r="CB87" i="1"/>
  <c r="CQ87" i="1"/>
  <c r="H88" i="1"/>
  <c r="H89" i="1"/>
  <c r="H90" i="1"/>
  <c r="H91" i="1"/>
  <c r="H92" i="1"/>
  <c r="H93" i="1"/>
  <c r="H94" i="1"/>
  <c r="H95" i="1"/>
  <c r="H96" i="1"/>
  <c r="H97" i="1"/>
  <c r="H98" i="1"/>
  <c r="AD98" i="1"/>
  <c r="AE98" i="1"/>
  <c r="AF98" i="1"/>
  <c r="AG98" i="1"/>
  <c r="AH98" i="1"/>
  <c r="AH99" i="1" s="1"/>
  <c r="AH102" i="1" s="1"/>
  <c r="AH103" i="1" s="1"/>
  <c r="AI98" i="1"/>
  <c r="AJ98" i="1"/>
  <c r="AK98" i="1"/>
  <c r="AL98" i="1"/>
  <c r="AL99" i="1" s="1"/>
  <c r="AL102" i="1" s="1"/>
  <c r="AL103" i="1" s="1"/>
  <c r="AM98" i="1"/>
  <c r="AN98" i="1"/>
  <c r="AO98" i="1"/>
  <c r="AP98" i="1"/>
  <c r="AP99" i="1" s="1"/>
  <c r="AP102" i="1" s="1"/>
  <c r="AP103" i="1" s="1"/>
  <c r="AQ98" i="1"/>
  <c r="H99" i="1"/>
  <c r="AE99" i="1"/>
  <c r="AF99" i="1"/>
  <c r="AG99" i="1"/>
  <c r="AI99" i="1"/>
  <c r="AJ99" i="1"/>
  <c r="AK99" i="1"/>
  <c r="AM99" i="1"/>
  <c r="AN99" i="1"/>
  <c r="AO99" i="1"/>
  <c r="AQ99" i="1"/>
  <c r="H100" i="1"/>
  <c r="AE100" i="1"/>
  <c r="AF100" i="1"/>
  <c r="AG100" i="1" s="1"/>
  <c r="AG101" i="1" s="1"/>
  <c r="AH100" i="1"/>
  <c r="AI100" i="1" s="1"/>
  <c r="H101" i="1"/>
  <c r="AE101" i="1"/>
  <c r="AF101" i="1"/>
  <c r="H102" i="1"/>
  <c r="AD102" i="1"/>
  <c r="AE104" i="1" s="1"/>
  <c r="AE106" i="1" s="1"/>
  <c r="AF102" i="1"/>
  <c r="AF103" i="1" s="1"/>
  <c r="AG102" i="1"/>
  <c r="AI102" i="1"/>
  <c r="AJ102" i="1"/>
  <c r="AJ103" i="1" s="1"/>
  <c r="AK102" i="1"/>
  <c r="AM102" i="1"/>
  <c r="AN102" i="1"/>
  <c r="AN103" i="1" s="1"/>
  <c r="AO102" i="1"/>
  <c r="AQ102" i="1"/>
  <c r="H103" i="1"/>
  <c r="AD103" i="1"/>
  <c r="AD105" i="1" s="1"/>
  <c r="AE103" i="1"/>
  <c r="AG103" i="1"/>
  <c r="AI103" i="1"/>
  <c r="AK103" i="1"/>
  <c r="AM103" i="1"/>
  <c r="AO103" i="1"/>
  <c r="AQ103" i="1"/>
  <c r="H104" i="1"/>
  <c r="AD104" i="1"/>
  <c r="H105" i="1"/>
  <c r="H106" i="1"/>
  <c r="AD106" i="1"/>
  <c r="H107" i="1"/>
  <c r="H108" i="1"/>
  <c r="AI101" i="1" l="1"/>
  <c r="AJ100" i="1"/>
  <c r="CA87" i="1"/>
  <c r="BK87" i="1"/>
  <c r="AF104" i="1"/>
  <c r="AH101" i="1"/>
  <c r="CA82" i="1"/>
  <c r="BK82" i="1"/>
  <c r="CP77" i="1"/>
  <c r="CO77" i="1" s="1"/>
  <c r="BZ77" i="1"/>
  <c r="CA86" i="1"/>
  <c r="BK86" i="1"/>
  <c r="CP81" i="1"/>
  <c r="CO81" i="1" s="1"/>
  <c r="BZ81" i="1"/>
  <c r="CA79" i="1"/>
  <c r="BK79" i="1"/>
  <c r="BL71" i="1"/>
  <c r="AV71" i="1"/>
  <c r="BL84" i="1"/>
  <c r="AV84" i="1"/>
  <c r="CA78" i="1"/>
  <c r="BK78" i="1"/>
  <c r="AE105" i="1"/>
  <c r="CP85" i="1"/>
  <c r="CO85" i="1" s="1"/>
  <c r="BZ85" i="1"/>
  <c r="CA83" i="1"/>
  <c r="BK83" i="1"/>
  <c r="BL80" i="1"/>
  <c r="AV80" i="1"/>
  <c r="CP76" i="1"/>
  <c r="CO76" i="1" s="1"/>
  <c r="BZ76" i="1"/>
  <c r="CP67" i="1"/>
  <c r="CO67" i="1" s="1"/>
  <c r="BZ67" i="1"/>
  <c r="CA64" i="1"/>
  <c r="BK64" i="1"/>
  <c r="CP63" i="1"/>
  <c r="CO63" i="1" s="1"/>
  <c r="BZ63" i="1"/>
  <c r="CA60" i="1"/>
  <c r="BK60" i="1"/>
  <c r="CP59" i="1"/>
  <c r="CO59" i="1" s="1"/>
  <c r="BZ59" i="1"/>
  <c r="G11" i="1"/>
  <c r="F12" i="1"/>
  <c r="CN55" i="1"/>
  <c r="CT54" i="1"/>
  <c r="CA70" i="1"/>
  <c r="BK67" i="1"/>
  <c r="BL66" i="1"/>
  <c r="AV66" i="1"/>
  <c r="BK63" i="1"/>
  <c r="BL62" i="1"/>
  <c r="AV62" i="1"/>
  <c r="BK59" i="1"/>
  <c r="BL58" i="1"/>
  <c r="AV58" i="1"/>
  <c r="CP52" i="1"/>
  <c r="CO52" i="1" s="1"/>
  <c r="BZ52" i="1"/>
  <c r="CP51" i="1"/>
  <c r="CO51" i="1" s="1"/>
  <c r="BZ51" i="1"/>
  <c r="CA39" i="1"/>
  <c r="BK39" i="1"/>
  <c r="BZ75" i="1"/>
  <c r="CA68" i="1"/>
  <c r="CT53" i="1"/>
  <c r="CT51" i="1"/>
  <c r="BL34" i="1"/>
  <c r="AV34" i="1"/>
  <c r="BL53" i="1"/>
  <c r="AV53" i="1"/>
  <c r="CT52" i="1"/>
  <c r="CA50" i="1"/>
  <c r="BK50" i="1"/>
  <c r="CP49" i="1"/>
  <c r="CO49" i="1" s="1"/>
  <c r="BZ49" i="1"/>
  <c r="BL48" i="1"/>
  <c r="AV48" i="1"/>
  <c r="BL47" i="1"/>
  <c r="AV47" i="1"/>
  <c r="CP41" i="1"/>
  <c r="CO41" i="1" s="1"/>
  <c r="BZ41" i="1"/>
  <c r="BZ57" i="1"/>
  <c r="BK49" i="1"/>
  <c r="CA43" i="1"/>
  <c r="BK43" i="1"/>
  <c r="BL40" i="1"/>
  <c r="AV40" i="1"/>
  <c r="BU12" i="1"/>
  <c r="BF42" i="1"/>
  <c r="BF43" i="1" s="1"/>
  <c r="BF44" i="1" s="1"/>
  <c r="BF45" i="1" s="1"/>
  <c r="BF46" i="1" s="1"/>
  <c r="BF47" i="1" s="1"/>
  <c r="BF48" i="1" s="1"/>
  <c r="BF49" i="1" s="1"/>
  <c r="BF50" i="1" s="1"/>
  <c r="BF51" i="1" s="1"/>
  <c r="BF52" i="1" s="1"/>
  <c r="BF53" i="1" s="1"/>
  <c r="BF54" i="1" s="1"/>
  <c r="BF55" i="1" s="1"/>
  <c r="BF56" i="1" s="1"/>
  <c r="BF57" i="1" s="1"/>
  <c r="BF58" i="1" s="1"/>
  <c r="BF59" i="1" s="1"/>
  <c r="BF60" i="1" s="1"/>
  <c r="BF61" i="1" s="1"/>
  <c r="BF62" i="1" s="1"/>
  <c r="BF63" i="1" s="1"/>
  <c r="BF64" i="1" s="1"/>
  <c r="BF65" i="1" s="1"/>
  <c r="BF66" i="1" s="1"/>
  <c r="BF67" i="1" s="1"/>
  <c r="BF68" i="1" s="1"/>
  <c r="BF69" i="1" s="1"/>
  <c r="BF70" i="1" s="1"/>
  <c r="BF71" i="1" s="1"/>
  <c r="BF72" i="1" s="1"/>
  <c r="BF73" i="1" s="1"/>
  <c r="BF74" i="1" s="1"/>
  <c r="BF75" i="1" s="1"/>
  <c r="BF76" i="1" s="1"/>
  <c r="BF77" i="1" s="1"/>
  <c r="BF78" i="1" s="1"/>
  <c r="BF79" i="1" s="1"/>
  <c r="BF80" i="1" s="1"/>
  <c r="BF81" i="1" s="1"/>
  <c r="BF82" i="1" s="1"/>
  <c r="BF83" i="1" s="1"/>
  <c r="BF84" i="1" s="1"/>
  <c r="BF85" i="1" s="1"/>
  <c r="BF86" i="1" s="1"/>
  <c r="BF87" i="1" s="1"/>
  <c r="CP28" i="1"/>
  <c r="CO28" i="1" s="1"/>
  <c r="BZ28" i="1"/>
  <c r="BK51" i="1"/>
  <c r="AV49" i="1"/>
  <c r="CA38" i="1"/>
  <c r="BK38" i="1"/>
  <c r="CP45" i="1"/>
  <c r="CO45" i="1" s="1"/>
  <c r="BK45" i="1"/>
  <c r="CA44" i="1"/>
  <c r="CA42" i="1"/>
  <c r="BK42" i="1"/>
  <c r="CP37" i="1"/>
  <c r="CO37" i="1" s="1"/>
  <c r="BZ37" i="1"/>
  <c r="BL29" i="1"/>
  <c r="AV29" i="1"/>
  <c r="CA31" i="1"/>
  <c r="BK31" i="1"/>
  <c r="CP30" i="1"/>
  <c r="CO30" i="1" s="1"/>
  <c r="BZ30" i="1"/>
  <c r="CA27" i="1"/>
  <c r="BK27" i="1"/>
  <c r="BK19" i="1"/>
  <c r="CA19" i="1"/>
  <c r="AY14" i="1"/>
  <c r="BA14" i="1"/>
  <c r="BB14" i="1" s="1"/>
  <c r="BC14" i="1" s="1"/>
  <c r="CE15" i="1"/>
  <c r="CF15" i="1" s="1"/>
  <c r="CG15" i="1" s="1"/>
  <c r="BY16" i="1"/>
  <c r="BY17" i="1" s="1"/>
  <c r="CP22" i="1"/>
  <c r="CO22" i="1" s="1"/>
  <c r="BZ22" i="1"/>
  <c r="BL21" i="1"/>
  <c r="AV21" i="1"/>
  <c r="BL20" i="1"/>
  <c r="AV20" i="1"/>
  <c r="CT13" i="1"/>
  <c r="CU13" i="1" s="1"/>
  <c r="CV13" i="1" s="1"/>
  <c r="CN14" i="1"/>
  <c r="CN15" i="1" s="1"/>
  <c r="BK22" i="1"/>
  <c r="CA16" i="1"/>
  <c r="BK16" i="1"/>
  <c r="BA15" i="1"/>
  <c r="BB15" i="1" s="1"/>
  <c r="BC15" i="1" s="1"/>
  <c r="AU16" i="1"/>
  <c r="AU17" i="1" s="1"/>
  <c r="BP13" i="1"/>
  <c r="BQ13" i="1" s="1"/>
  <c r="BR13" i="1" s="1"/>
  <c r="BJ14" i="1"/>
  <c r="BJ15" i="1" s="1"/>
  <c r="AV22" i="1"/>
  <c r="CP18" i="1"/>
  <c r="CO18" i="1" s="1"/>
  <c r="BZ18" i="1"/>
  <c r="BL17" i="1"/>
  <c r="AV17" i="1"/>
  <c r="CE16" i="1"/>
  <c r="CC14" i="1"/>
  <c r="CE14" i="1"/>
  <c r="CF14" i="1" s="1"/>
  <c r="CG14" i="1" s="1"/>
  <c r="BL13" i="1"/>
  <c r="AV13" i="1"/>
  <c r="AV14" i="1"/>
  <c r="BZ14" i="1"/>
  <c r="AV18" i="1"/>
  <c r="I10" i="1"/>
  <c r="CA15" i="1"/>
  <c r="BK15" i="1"/>
  <c r="BP14" i="1"/>
  <c r="BQ14" i="1" s="1"/>
  <c r="BR14" i="1" s="1"/>
  <c r="CR14" i="1"/>
  <c r="BN14" i="1"/>
  <c r="C9" i="1"/>
  <c r="C10" i="1"/>
  <c r="K10" i="1" s="1"/>
  <c r="C11" i="1"/>
  <c r="K11" i="1" s="1"/>
  <c r="C12" i="1"/>
  <c r="C13" i="1"/>
  <c r="C14" i="1"/>
  <c r="K14" i="1" s="1"/>
  <c r="C15" i="1"/>
  <c r="K15" i="1" s="1"/>
  <c r="C16" i="1"/>
  <c r="C17" i="1"/>
  <c r="C18" i="1"/>
  <c r="K18" i="1" s="1"/>
  <c r="C19" i="1"/>
  <c r="C20" i="1"/>
  <c r="C21" i="1"/>
  <c r="C22" i="1"/>
  <c r="K22" i="1" s="1"/>
  <c r="C23" i="1"/>
  <c r="K23" i="1" s="1"/>
  <c r="C24" i="1"/>
  <c r="C25" i="1"/>
  <c r="C26" i="1"/>
  <c r="C27" i="1"/>
  <c r="C28" i="1"/>
  <c r="C29" i="1"/>
  <c r="C30" i="1"/>
  <c r="K30" i="1" s="1"/>
  <c r="C31" i="1"/>
  <c r="K31" i="1" s="1"/>
  <c r="C32" i="1"/>
  <c r="C33" i="1"/>
  <c r="C34" i="1"/>
  <c r="K34" i="1" s="1"/>
  <c r="C35" i="1"/>
  <c r="K35" i="1" s="1"/>
  <c r="C36" i="1"/>
  <c r="C37" i="1"/>
  <c r="C38" i="1"/>
  <c r="K38" i="1" s="1"/>
  <c r="C39" i="1"/>
  <c r="C40" i="1"/>
  <c r="C41" i="1"/>
  <c r="C42" i="1"/>
  <c r="C43" i="1"/>
  <c r="C44" i="1"/>
  <c r="C45" i="1"/>
  <c r="C46" i="1"/>
  <c r="K46" i="1" s="1"/>
  <c r="C47" i="1"/>
  <c r="C48" i="1"/>
  <c r="C49" i="1"/>
  <c r="C50" i="1"/>
  <c r="K50" i="1" s="1"/>
  <c r="C51" i="1"/>
  <c r="K51" i="1" s="1"/>
  <c r="C52" i="1"/>
  <c r="C53" i="1"/>
  <c r="C54" i="1"/>
  <c r="K54" i="1" s="1"/>
  <c r="C55" i="1"/>
  <c r="K55" i="1" s="1"/>
  <c r="C56" i="1"/>
  <c r="C57" i="1"/>
  <c r="C58" i="1"/>
  <c r="K58" i="1" s="1"/>
  <c r="C59" i="1"/>
  <c r="K59" i="1" s="1"/>
  <c r="C60" i="1"/>
  <c r="C61" i="1"/>
  <c r="C62" i="1"/>
  <c r="K62" i="1" s="1"/>
  <c r="C63" i="1"/>
  <c r="K63" i="1" s="1"/>
  <c r="C64" i="1"/>
  <c r="C65" i="1"/>
  <c r="C66" i="1"/>
  <c r="K66" i="1" s="1"/>
  <c r="C67" i="1"/>
  <c r="K67" i="1" s="1"/>
  <c r="C68" i="1"/>
  <c r="C69" i="1"/>
  <c r="C70" i="1"/>
  <c r="K70" i="1" s="1"/>
  <c r="C71" i="1"/>
  <c r="K71" i="1" s="1"/>
  <c r="C72" i="1"/>
  <c r="C73" i="1"/>
  <c r="C74" i="1"/>
  <c r="K74" i="1" s="1"/>
  <c r="C75" i="1"/>
  <c r="K75" i="1" s="1"/>
  <c r="C76" i="1"/>
  <c r="C77" i="1"/>
  <c r="C78" i="1"/>
  <c r="K78" i="1" s="1"/>
  <c r="C79" i="1"/>
  <c r="K79" i="1" s="1"/>
  <c r="C80" i="1"/>
  <c r="C81" i="1"/>
  <c r="C82" i="1"/>
  <c r="K82" i="1" s="1"/>
  <c r="C83" i="1"/>
  <c r="K83" i="1" s="1"/>
  <c r="C84" i="1"/>
  <c r="C85" i="1"/>
  <c r="C86" i="1"/>
  <c r="K86" i="1" s="1"/>
  <c r="C87" i="1"/>
  <c r="K87" i="1" s="1"/>
  <c r="C88" i="1"/>
  <c r="C89" i="1"/>
  <c r="C90" i="1"/>
  <c r="K90" i="1" s="1"/>
  <c r="C91" i="1"/>
  <c r="K91" i="1" s="1"/>
  <c r="C92" i="1"/>
  <c r="C93" i="1"/>
  <c r="C94" i="1"/>
  <c r="K94" i="1" s="1"/>
  <c r="C95" i="1"/>
  <c r="K95" i="1" s="1"/>
  <c r="C96" i="1"/>
  <c r="C97" i="1"/>
  <c r="C98" i="1"/>
  <c r="K98" i="1" s="1"/>
  <c r="C99" i="1"/>
  <c r="K99" i="1" s="1"/>
  <c r="C100" i="1"/>
  <c r="C101" i="1"/>
  <c r="C102" i="1"/>
  <c r="K102" i="1" s="1"/>
  <c r="C103" i="1"/>
  <c r="K103" i="1" s="1"/>
  <c r="C104" i="1"/>
  <c r="C105" i="1"/>
  <c r="C106" i="1"/>
  <c r="K106" i="1" s="1"/>
  <c r="C107" i="1"/>
  <c r="K107" i="1" s="1"/>
  <c r="C108" i="1"/>
  <c r="K105" i="1" l="1"/>
  <c r="K101" i="1"/>
  <c r="K97" i="1"/>
  <c r="K21" i="1"/>
  <c r="K93" i="1"/>
  <c r="K89" i="1"/>
  <c r="K85" i="1"/>
  <c r="K81" i="1"/>
  <c r="K77" i="1"/>
  <c r="K73" i="1"/>
  <c r="K69" i="1"/>
  <c r="K65" i="1"/>
  <c r="K61" i="1"/>
  <c r="K57" i="1"/>
  <c r="K53" i="1"/>
  <c r="K49" i="1"/>
  <c r="K45" i="1"/>
  <c r="K47" i="1"/>
  <c r="K43" i="1"/>
  <c r="K42" i="1"/>
  <c r="K41" i="1"/>
  <c r="K39" i="1"/>
  <c r="K37" i="1"/>
  <c r="K33" i="1"/>
  <c r="K29" i="1"/>
  <c r="K27" i="1"/>
  <c r="K26" i="1"/>
  <c r="K25" i="1"/>
  <c r="K19" i="1"/>
  <c r="K17" i="1"/>
  <c r="K13" i="1"/>
  <c r="BK84" i="1"/>
  <c r="CA84" i="1"/>
  <c r="BZ86" i="1"/>
  <c r="CP86" i="1"/>
  <c r="CO86" i="1" s="1"/>
  <c r="CR15" i="1"/>
  <c r="CS14" i="1"/>
  <c r="J10" i="1"/>
  <c r="I11" i="1"/>
  <c r="L10" i="1"/>
  <c r="CT14" i="1"/>
  <c r="CU14" i="1" s="1"/>
  <c r="CV14" i="1" s="1"/>
  <c r="BK20" i="1"/>
  <c r="CA20" i="1"/>
  <c r="BK29" i="1"/>
  <c r="CA29" i="1"/>
  <c r="BU13" i="1"/>
  <c r="BU14" i="1"/>
  <c r="BK48" i="1"/>
  <c r="CA48" i="1"/>
  <c r="BK58" i="1"/>
  <c r="CA58" i="1"/>
  <c r="BK62" i="1"/>
  <c r="CA62" i="1"/>
  <c r="BK66" i="1"/>
  <c r="CA66" i="1"/>
  <c r="BZ70" i="1"/>
  <c r="CP70" i="1"/>
  <c r="CO70" i="1" s="1"/>
  <c r="G12" i="1"/>
  <c r="F13" i="1"/>
  <c r="BZ64" i="1"/>
  <c r="CP64" i="1"/>
  <c r="CO64" i="1" s="1"/>
  <c r="CP87" i="1"/>
  <c r="CO87" i="1" s="1"/>
  <c r="BZ87" i="1"/>
  <c r="BZ15" i="1"/>
  <c r="CP15" i="1"/>
  <c r="CO15" i="1" s="1"/>
  <c r="CD14" i="1"/>
  <c r="CC15" i="1"/>
  <c r="CN16" i="1"/>
  <c r="CT15" i="1"/>
  <c r="CU15" i="1" s="1"/>
  <c r="CV15" i="1" s="1"/>
  <c r="BZ27" i="1"/>
  <c r="CP27" i="1"/>
  <c r="CO27" i="1" s="1"/>
  <c r="BK13" i="1"/>
  <c r="CA13" i="1"/>
  <c r="CF16" i="1"/>
  <c r="CG16" i="1" s="1"/>
  <c r="BJ16" i="1"/>
  <c r="BP15" i="1"/>
  <c r="BQ15" i="1" s="1"/>
  <c r="BR15" i="1" s="1"/>
  <c r="BA16" i="1"/>
  <c r="BB16" i="1" s="1"/>
  <c r="BC16" i="1" s="1"/>
  <c r="AZ14" i="1"/>
  <c r="AY15" i="1"/>
  <c r="BZ42" i="1"/>
  <c r="CP42" i="1"/>
  <c r="CO42" i="1" s="1"/>
  <c r="BK34" i="1"/>
  <c r="CA34" i="1"/>
  <c r="BZ60" i="1"/>
  <c r="CP60" i="1"/>
  <c r="CO60" i="1" s="1"/>
  <c r="CP83" i="1"/>
  <c r="CO83" i="1" s="1"/>
  <c r="BZ83" i="1"/>
  <c r="BZ78" i="1"/>
  <c r="CP78" i="1"/>
  <c r="CO78" i="1" s="1"/>
  <c r="BK71" i="1"/>
  <c r="CA71" i="1"/>
  <c r="CP79" i="1"/>
  <c r="CO79" i="1" s="1"/>
  <c r="BZ79" i="1"/>
  <c r="BZ82" i="1"/>
  <c r="CP82" i="1"/>
  <c r="CO82" i="1" s="1"/>
  <c r="AG104" i="1"/>
  <c r="AF105" i="1"/>
  <c r="AF106" i="1"/>
  <c r="AJ101" i="1"/>
  <c r="AK100" i="1"/>
  <c r="BN15" i="1"/>
  <c r="BO14" i="1"/>
  <c r="BK17" i="1"/>
  <c r="CA17" i="1"/>
  <c r="AU18" i="1"/>
  <c r="BA17" i="1"/>
  <c r="BB17" i="1" s="1"/>
  <c r="BC17" i="1" s="1"/>
  <c r="BK40" i="1"/>
  <c r="CA40" i="1"/>
  <c r="BZ68" i="1"/>
  <c r="CP68" i="1"/>
  <c r="CO68" i="1" s="1"/>
  <c r="CN56" i="1"/>
  <c r="CT55" i="1"/>
  <c r="K108" i="1"/>
  <c r="K104" i="1"/>
  <c r="K100" i="1"/>
  <c r="K96" i="1"/>
  <c r="K92" i="1"/>
  <c r="K88" i="1"/>
  <c r="K84" i="1"/>
  <c r="K80" i="1"/>
  <c r="K76" i="1"/>
  <c r="K72" i="1"/>
  <c r="K68" i="1"/>
  <c r="K64" i="1"/>
  <c r="K60" i="1"/>
  <c r="K56" i="1"/>
  <c r="K52" i="1"/>
  <c r="K48" i="1"/>
  <c r="K44" i="1"/>
  <c r="K40" i="1"/>
  <c r="K36" i="1"/>
  <c r="K32" i="1"/>
  <c r="K28" i="1"/>
  <c r="K24" i="1"/>
  <c r="K20" i="1"/>
  <c r="K16" i="1"/>
  <c r="K12" i="1"/>
  <c r="CP16" i="1"/>
  <c r="CO16" i="1" s="1"/>
  <c r="BZ16" i="1"/>
  <c r="BK21" i="1"/>
  <c r="CA21" i="1"/>
  <c r="BY18" i="1"/>
  <c r="CE17" i="1"/>
  <c r="CF17" i="1" s="1"/>
  <c r="CG17" i="1" s="1"/>
  <c r="BZ19" i="1"/>
  <c r="CP19" i="1"/>
  <c r="CO19" i="1" s="1"/>
  <c r="BZ31" i="1"/>
  <c r="CP31" i="1"/>
  <c r="CO31" i="1" s="1"/>
  <c r="BZ44" i="1"/>
  <c r="CP44" i="1"/>
  <c r="CO44" i="1" s="1"/>
  <c r="BZ38" i="1"/>
  <c r="CP38" i="1"/>
  <c r="CO38" i="1" s="1"/>
  <c r="CP43" i="1"/>
  <c r="CO43" i="1" s="1"/>
  <c r="BZ43" i="1"/>
  <c r="BK47" i="1"/>
  <c r="CA47" i="1"/>
  <c r="BZ50" i="1"/>
  <c r="CP50" i="1"/>
  <c r="CO50" i="1" s="1"/>
  <c r="CA53" i="1"/>
  <c r="BK53" i="1"/>
  <c r="CP39" i="1"/>
  <c r="CO39" i="1" s="1"/>
  <c r="BZ39" i="1"/>
  <c r="BK80" i="1"/>
  <c r="CA80" i="1"/>
  <c r="AQ5" i="1"/>
  <c r="AQ6" i="1"/>
  <c r="AW6" i="1"/>
  <c r="BC6" i="1"/>
  <c r="BL6" i="1"/>
  <c r="BR6" i="1"/>
  <c r="CA6" i="1"/>
  <c r="CG6" i="1"/>
  <c r="CP6" i="1"/>
  <c r="CV6" i="1"/>
  <c r="DD6" i="1"/>
  <c r="DJ6" i="1"/>
  <c r="DB12" i="1" s="1"/>
  <c r="DB13" i="1" s="1"/>
  <c r="DR6" i="1"/>
  <c r="DX6" i="1"/>
  <c r="EG6" i="1"/>
  <c r="EM6" i="1"/>
  <c r="EV6" i="1"/>
  <c r="FB6" i="1"/>
  <c r="BC7" i="1"/>
  <c r="BR7" i="1"/>
  <c r="CG7" i="1"/>
  <c r="CV7" i="1"/>
  <c r="DJ7" i="1"/>
  <c r="DX7" i="1"/>
  <c r="EM7" i="1"/>
  <c r="FB7" i="1"/>
  <c r="DJ8" i="1"/>
  <c r="DX8" i="1"/>
  <c r="DP12" i="1" s="1"/>
  <c r="DP13" i="1" s="1"/>
  <c r="FB8" i="1"/>
  <c r="DD12" i="1"/>
  <c r="DR12" i="1" s="1"/>
  <c r="EG12" i="1" s="1"/>
  <c r="EV12" i="1" s="1"/>
  <c r="DE12" i="1"/>
  <c r="DS12" i="1"/>
  <c r="EH12" i="1"/>
  <c r="ET12" i="1"/>
  <c r="ET13" i="1" s="1"/>
  <c r="EW12" i="1"/>
  <c r="DE13" i="1"/>
  <c r="DF13" i="1"/>
  <c r="DG13" i="1"/>
  <c r="DS13" i="1"/>
  <c r="DT13" i="1"/>
  <c r="EH13" i="1"/>
  <c r="EI13" i="1"/>
  <c r="EJ13" i="1"/>
  <c r="EW13" i="1"/>
  <c r="EX13" i="1"/>
  <c r="DD14" i="1"/>
  <c r="DE14" i="1"/>
  <c r="DQ14" i="1"/>
  <c r="DR14" i="1"/>
  <c r="DS14" i="1"/>
  <c r="EG14" i="1"/>
  <c r="EH14" i="1"/>
  <c r="EI14" i="1" s="1"/>
  <c r="EU14" i="1"/>
  <c r="EV14" i="1"/>
  <c r="EW14" i="1"/>
  <c r="DE15" i="1"/>
  <c r="DS15" i="1"/>
  <c r="EH15" i="1"/>
  <c r="EW15" i="1"/>
  <c r="DC16" i="1"/>
  <c r="DD16" i="1"/>
  <c r="DE16" i="1"/>
  <c r="DR16" i="1"/>
  <c r="DS16" i="1"/>
  <c r="EF16" i="1"/>
  <c r="EG16" i="1"/>
  <c r="EH16" i="1"/>
  <c r="EV16" i="1"/>
  <c r="EW16" i="1"/>
  <c r="DE17" i="1"/>
  <c r="DS17" i="1"/>
  <c r="EH17" i="1"/>
  <c r="EW17" i="1"/>
  <c r="DC18" i="1"/>
  <c r="DD18" i="1"/>
  <c r="DR18" i="1" s="1"/>
  <c r="DE18" i="1"/>
  <c r="DQ18" i="1"/>
  <c r="DS18" i="1"/>
  <c r="EG18" i="1"/>
  <c r="EH18" i="1"/>
  <c r="EW18" i="1"/>
  <c r="DD19" i="1"/>
  <c r="DC19" i="1" s="1"/>
  <c r="DE19" i="1"/>
  <c r="DR19" i="1"/>
  <c r="DQ19" i="1" s="1"/>
  <c r="DS19" i="1"/>
  <c r="EG19" i="1"/>
  <c r="EF19" i="1" s="1"/>
  <c r="EH19" i="1"/>
  <c r="EV19" i="1"/>
  <c r="EU19" i="1" s="1"/>
  <c r="EW19" i="1"/>
  <c r="DE20" i="1"/>
  <c r="DS20" i="1"/>
  <c r="EH20" i="1"/>
  <c r="EW20" i="1"/>
  <c r="DE21" i="1"/>
  <c r="DS21" i="1"/>
  <c r="EH21" i="1"/>
  <c r="EW21" i="1"/>
  <c r="DD22" i="1"/>
  <c r="DR22" i="1" s="1"/>
  <c r="DE22" i="1"/>
  <c r="DQ22" i="1"/>
  <c r="DS22" i="1"/>
  <c r="EG22" i="1"/>
  <c r="EV22" i="1" s="1"/>
  <c r="EU22" i="1" s="1"/>
  <c r="EH22" i="1"/>
  <c r="EW22" i="1"/>
  <c r="DE23" i="1"/>
  <c r="DS23" i="1"/>
  <c r="EH23" i="1"/>
  <c r="EW23" i="1"/>
  <c r="DE24" i="1"/>
  <c r="DS24" i="1"/>
  <c r="EH24" i="1"/>
  <c r="EW24" i="1"/>
  <c r="DE25" i="1"/>
  <c r="DS25" i="1"/>
  <c r="EH25" i="1"/>
  <c r="EW25" i="1"/>
  <c r="DE26" i="1"/>
  <c r="DS26" i="1"/>
  <c r="EH26" i="1"/>
  <c r="EW26" i="1"/>
  <c r="DE27" i="1"/>
  <c r="DS27" i="1"/>
  <c r="EH27" i="1"/>
  <c r="EW27" i="1"/>
  <c r="DE28" i="1"/>
  <c r="DS28" i="1"/>
  <c r="EH28" i="1"/>
  <c r="EW28" i="1"/>
  <c r="DE29" i="1"/>
  <c r="DS29" i="1"/>
  <c r="EH29" i="1"/>
  <c r="EW29" i="1"/>
  <c r="DE30" i="1"/>
  <c r="DS30" i="1"/>
  <c r="EH30" i="1"/>
  <c r="EW30" i="1"/>
  <c r="DE31" i="1"/>
  <c r="DS31" i="1"/>
  <c r="EH31" i="1"/>
  <c r="EW31" i="1"/>
  <c r="DE32" i="1"/>
  <c r="DS32" i="1"/>
  <c r="EH32" i="1"/>
  <c r="EW32" i="1"/>
  <c r="DE33" i="1"/>
  <c r="DS33" i="1"/>
  <c r="EH33" i="1"/>
  <c r="EW33" i="1"/>
  <c r="DD34" i="1"/>
  <c r="DC34" i="1" s="1"/>
  <c r="DE34" i="1"/>
  <c r="DR34" i="1"/>
  <c r="DQ34" i="1" s="1"/>
  <c r="DS34" i="1"/>
  <c r="EG34" i="1"/>
  <c r="EF34" i="1" s="1"/>
  <c r="EH34" i="1"/>
  <c r="EV34" i="1"/>
  <c r="EU34" i="1" s="1"/>
  <c r="EW34" i="1"/>
  <c r="DE35" i="1"/>
  <c r="DS35" i="1"/>
  <c r="EH35" i="1"/>
  <c r="EW35" i="1"/>
  <c r="DE36" i="1"/>
  <c r="DS36" i="1"/>
  <c r="EH36" i="1"/>
  <c r="EW36" i="1"/>
  <c r="DD37" i="1"/>
  <c r="DC37" i="1" s="1"/>
  <c r="DE37" i="1"/>
  <c r="DR37" i="1"/>
  <c r="EG37" i="1" s="1"/>
  <c r="DS37" i="1"/>
  <c r="EF37" i="1"/>
  <c r="EH37" i="1"/>
  <c r="EV37" i="1"/>
  <c r="EU37" i="1" s="1"/>
  <c r="EW37" i="1"/>
  <c r="DC38" i="1"/>
  <c r="DD38" i="1"/>
  <c r="DE38" i="1"/>
  <c r="DR38" i="1"/>
  <c r="DQ38" i="1" s="1"/>
  <c r="DS38" i="1"/>
  <c r="EF38" i="1"/>
  <c r="EG38" i="1"/>
  <c r="EH38" i="1"/>
  <c r="EV38" i="1"/>
  <c r="EU38" i="1" s="1"/>
  <c r="EW38" i="1"/>
  <c r="DC39" i="1"/>
  <c r="DD39" i="1"/>
  <c r="DR39" i="1" s="1"/>
  <c r="DE39" i="1"/>
  <c r="DQ39" i="1"/>
  <c r="DS39" i="1"/>
  <c r="EG39" i="1"/>
  <c r="EV39" i="1" s="1"/>
  <c r="EU39" i="1" s="1"/>
  <c r="EH39" i="1"/>
  <c r="EW39" i="1"/>
  <c r="DE40" i="1"/>
  <c r="DS40" i="1"/>
  <c r="EH40" i="1"/>
  <c r="EW40" i="1"/>
  <c r="DE41" i="1"/>
  <c r="DS41" i="1"/>
  <c r="EH41" i="1"/>
  <c r="EW41" i="1"/>
  <c r="DE42" i="1"/>
  <c r="DS42" i="1"/>
  <c r="EH42" i="1"/>
  <c r="EW42" i="1"/>
  <c r="DE43" i="1"/>
  <c r="DS43" i="1"/>
  <c r="EH43" i="1"/>
  <c r="EW43" i="1"/>
  <c r="DD44" i="1"/>
  <c r="DC44" i="1" s="1"/>
  <c r="DE44" i="1"/>
  <c r="DR44" i="1"/>
  <c r="DQ44" i="1" s="1"/>
  <c r="DS44" i="1"/>
  <c r="EG44" i="1"/>
  <c r="EF44" i="1" s="1"/>
  <c r="EH44" i="1"/>
  <c r="EV44" i="1"/>
  <c r="EU44" i="1" s="1"/>
  <c r="EW44" i="1"/>
  <c r="DE45" i="1"/>
  <c r="DS45" i="1"/>
  <c r="EH45" i="1"/>
  <c r="EW45" i="1"/>
  <c r="DE46" i="1"/>
  <c r="DS46" i="1"/>
  <c r="EH46" i="1"/>
  <c r="EW46" i="1"/>
  <c r="DE47" i="1"/>
  <c r="DS47" i="1"/>
  <c r="EH47" i="1"/>
  <c r="EW47" i="1"/>
  <c r="DC48" i="1"/>
  <c r="DD48" i="1"/>
  <c r="DR48" i="1" s="1"/>
  <c r="DE48" i="1"/>
  <c r="DQ48" i="1"/>
  <c r="DS48" i="1"/>
  <c r="EG48" i="1"/>
  <c r="EH48" i="1"/>
  <c r="EW48" i="1"/>
  <c r="DD49" i="1"/>
  <c r="DC49" i="1" s="1"/>
  <c r="DE49" i="1"/>
  <c r="DQ49" i="1"/>
  <c r="DR49" i="1"/>
  <c r="DS49" i="1"/>
  <c r="EG49" i="1"/>
  <c r="EF49" i="1" s="1"/>
  <c r="EH49" i="1"/>
  <c r="EU49" i="1"/>
  <c r="EV49" i="1"/>
  <c r="EW49" i="1"/>
  <c r="DD50" i="1"/>
  <c r="DC50" i="1"/>
  <c r="DE50" i="1"/>
  <c r="DR50" i="1"/>
  <c r="DS50" i="1"/>
  <c r="EH50" i="1"/>
  <c r="EW50" i="1"/>
  <c r="DB51" i="1"/>
  <c r="DC51" i="1"/>
  <c r="DD51" i="1"/>
  <c r="DE51" i="1"/>
  <c r="DR51" i="1"/>
  <c r="DQ51" i="1" s="1"/>
  <c r="DS51" i="1"/>
  <c r="EF51" i="1"/>
  <c r="EG51" i="1"/>
  <c r="EH51" i="1"/>
  <c r="EV51" i="1"/>
  <c r="EU51" i="1" s="1"/>
  <c r="EW51" i="1"/>
  <c r="DE52" i="1"/>
  <c r="DS52" i="1"/>
  <c r="EH52" i="1"/>
  <c r="EW52" i="1"/>
  <c r="DE53" i="1"/>
  <c r="DS53" i="1"/>
  <c r="EH53" i="1"/>
  <c r="EW53" i="1"/>
  <c r="DE54" i="1"/>
  <c r="DS54" i="1"/>
  <c r="EH54" i="1"/>
  <c r="EW54" i="1"/>
  <c r="DE55" i="1"/>
  <c r="DS55" i="1"/>
  <c r="EH55" i="1"/>
  <c r="EW55" i="1"/>
  <c r="DE56" i="1"/>
  <c r="DS56" i="1"/>
  <c r="EH56" i="1"/>
  <c r="EW56" i="1"/>
  <c r="DE57" i="1"/>
  <c r="DS57" i="1"/>
  <c r="EH57" i="1"/>
  <c r="EW57" i="1"/>
  <c r="DE58" i="1"/>
  <c r="DS58" i="1"/>
  <c r="EH58" i="1"/>
  <c r="EW58" i="1"/>
  <c r="DE59" i="1"/>
  <c r="DS59" i="1"/>
  <c r="EH59" i="1"/>
  <c r="EW59" i="1"/>
  <c r="DE60" i="1"/>
  <c r="DS60" i="1"/>
  <c r="EH60" i="1"/>
  <c r="EW60" i="1"/>
  <c r="DE61" i="1"/>
  <c r="DS61" i="1"/>
  <c r="EH61" i="1"/>
  <c r="EW61" i="1"/>
  <c r="DE62" i="1"/>
  <c r="DS62" i="1"/>
  <c r="EH62" i="1"/>
  <c r="EW62" i="1"/>
  <c r="DE63" i="1"/>
  <c r="DS63" i="1"/>
  <c r="EH63" i="1"/>
  <c r="EW63" i="1"/>
  <c r="DD64" i="1"/>
  <c r="DC64" i="1" s="1"/>
  <c r="DE64" i="1"/>
  <c r="DQ64" i="1"/>
  <c r="DR64" i="1"/>
  <c r="DS64" i="1"/>
  <c r="EG64" i="1"/>
  <c r="EF64" i="1" s="1"/>
  <c r="EH64" i="1"/>
  <c r="EU64" i="1"/>
  <c r="EV64" i="1"/>
  <c r="EW64" i="1"/>
  <c r="DD65" i="1"/>
  <c r="DC65" i="1" s="1"/>
  <c r="DE65" i="1"/>
  <c r="DS65" i="1"/>
  <c r="EH65" i="1"/>
  <c r="EW65" i="1"/>
  <c r="DE66" i="1"/>
  <c r="DS66" i="1"/>
  <c r="EH66" i="1"/>
  <c r="EW66" i="1"/>
  <c r="DE67" i="1"/>
  <c r="DS67" i="1"/>
  <c r="EH67" i="1"/>
  <c r="EW67" i="1"/>
  <c r="DE68" i="1"/>
  <c r="DS68" i="1"/>
  <c r="EH68" i="1"/>
  <c r="EW68" i="1"/>
  <c r="DE69" i="1"/>
  <c r="DS69" i="1"/>
  <c r="EH69" i="1"/>
  <c r="EW69" i="1"/>
  <c r="DE70" i="1"/>
  <c r="DS70" i="1"/>
  <c r="EH70" i="1"/>
  <c r="EW70" i="1"/>
  <c r="DE71" i="1"/>
  <c r="DS71" i="1"/>
  <c r="EH71" i="1"/>
  <c r="EW71" i="1"/>
  <c r="DE72" i="1"/>
  <c r="DS72" i="1"/>
  <c r="EH72" i="1"/>
  <c r="EW72" i="1"/>
  <c r="DE73" i="1"/>
  <c r="DS73" i="1"/>
  <c r="EH73" i="1"/>
  <c r="EW73" i="1"/>
  <c r="DE74" i="1"/>
  <c r="DS74" i="1"/>
  <c r="EH74" i="1"/>
  <c r="EW74" i="1"/>
  <c r="DE75" i="1"/>
  <c r="DS75" i="1"/>
  <c r="EH75" i="1"/>
  <c r="EW75" i="1"/>
  <c r="DE76" i="1"/>
  <c r="DS76" i="1"/>
  <c r="EH76" i="1"/>
  <c r="EW76" i="1"/>
  <c r="DE77" i="1"/>
  <c r="DS77" i="1"/>
  <c r="EH77" i="1"/>
  <c r="EW77" i="1"/>
  <c r="DE78" i="1"/>
  <c r="DS78" i="1"/>
  <c r="EH78" i="1"/>
  <c r="EW78" i="1"/>
  <c r="DD79" i="1"/>
  <c r="DR79" i="1" s="1"/>
  <c r="EG79" i="1" s="1"/>
  <c r="EV79" i="1" s="1"/>
  <c r="DC79" i="1"/>
  <c r="DE79" i="1"/>
  <c r="DQ79" i="1"/>
  <c r="DS79" i="1"/>
  <c r="EF79" i="1"/>
  <c r="EH79" i="1"/>
  <c r="EU79" i="1"/>
  <c r="EW79" i="1"/>
  <c r="DE80" i="1"/>
  <c r="DS80" i="1"/>
  <c r="EH80" i="1"/>
  <c r="EW80" i="1"/>
  <c r="DD81" i="1"/>
  <c r="DC81" i="1"/>
  <c r="DE81" i="1"/>
  <c r="DR81" i="1"/>
  <c r="EG81" i="1" s="1"/>
  <c r="EF81" i="1" s="1"/>
  <c r="DS81" i="1"/>
  <c r="EH81" i="1"/>
  <c r="EW81" i="1"/>
  <c r="DE82" i="1"/>
  <c r="DS82" i="1"/>
  <c r="EH82" i="1"/>
  <c r="EW82" i="1"/>
  <c r="DE83" i="1"/>
  <c r="DS83" i="1"/>
  <c r="EH83" i="1"/>
  <c r="EW83" i="1"/>
  <c r="DD84" i="1"/>
  <c r="DC84" i="1" s="1"/>
  <c r="DE84" i="1"/>
  <c r="DR84" i="1"/>
  <c r="DQ84" i="1" s="1"/>
  <c r="DS84" i="1"/>
  <c r="EG84" i="1"/>
  <c r="EF84" i="1" s="1"/>
  <c r="EH84" i="1"/>
  <c r="EV84" i="1"/>
  <c r="EU84" i="1" s="1"/>
  <c r="EW84" i="1"/>
  <c r="DE85" i="1"/>
  <c r="DS85" i="1"/>
  <c r="EH85" i="1"/>
  <c r="EW85" i="1"/>
  <c r="DD86" i="1"/>
  <c r="DC86" i="1" s="1"/>
  <c r="DE86" i="1"/>
  <c r="DR86" i="1"/>
  <c r="DQ86" i="1" s="1"/>
  <c r="DS86" i="1"/>
  <c r="EG86" i="1"/>
  <c r="EF86" i="1" s="1"/>
  <c r="EH86" i="1"/>
  <c r="EV86" i="1"/>
  <c r="EU86" i="1" s="1"/>
  <c r="EW86" i="1"/>
  <c r="DE87" i="1"/>
  <c r="DS87" i="1"/>
  <c r="EH87" i="1"/>
  <c r="EW87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9" i="1"/>
  <c r="CP17" i="1" l="1"/>
  <c r="CO17" i="1" s="1"/>
  <c r="BZ17" i="1"/>
  <c r="CP48" i="1"/>
  <c r="CO48" i="1" s="1"/>
  <c r="BZ48" i="1"/>
  <c r="BZ47" i="1"/>
  <c r="CP47" i="1"/>
  <c r="CO47" i="1" s="1"/>
  <c r="CN57" i="1"/>
  <c r="CT56" i="1"/>
  <c r="CP71" i="1"/>
  <c r="CO71" i="1" s="1"/>
  <c r="BZ71" i="1"/>
  <c r="CP34" i="1"/>
  <c r="CO34" i="1" s="1"/>
  <c r="BZ34" i="1"/>
  <c r="AZ15" i="1"/>
  <c r="AY16" i="1"/>
  <c r="BJ17" i="1"/>
  <c r="BP16" i="1"/>
  <c r="BQ16" i="1" s="1"/>
  <c r="CD15" i="1"/>
  <c r="CC16" i="1"/>
  <c r="F14" i="1"/>
  <c r="G13" i="1"/>
  <c r="CP66" i="1"/>
  <c r="CO66" i="1" s="1"/>
  <c r="BZ66" i="1"/>
  <c r="CP58" i="1"/>
  <c r="CO58" i="1" s="1"/>
  <c r="BZ58" i="1"/>
  <c r="BU15" i="1"/>
  <c r="CP29" i="1"/>
  <c r="CO29" i="1" s="1"/>
  <c r="BZ29" i="1"/>
  <c r="CP84" i="1"/>
  <c r="CO84" i="1" s="1"/>
  <c r="BZ84" i="1"/>
  <c r="AK101" i="1"/>
  <c r="AL100" i="1"/>
  <c r="CN17" i="1"/>
  <c r="CT16" i="1"/>
  <c r="CU16" i="1" s="1"/>
  <c r="CV16" i="1" s="1"/>
  <c r="CP53" i="1"/>
  <c r="CO53" i="1" s="1"/>
  <c r="BZ53" i="1"/>
  <c r="BY19" i="1"/>
  <c r="CE18" i="1"/>
  <c r="CF18" i="1" s="1"/>
  <c r="CG18" i="1" s="1"/>
  <c r="CS15" i="1"/>
  <c r="CR16" i="1"/>
  <c r="CP40" i="1"/>
  <c r="CO40" i="1" s="1"/>
  <c r="BZ40" i="1"/>
  <c r="AH104" i="1"/>
  <c r="AG105" i="1"/>
  <c r="AG106" i="1"/>
  <c r="CP80" i="1"/>
  <c r="CO80" i="1" s="1"/>
  <c r="BZ80" i="1"/>
  <c r="CP21" i="1"/>
  <c r="CO21" i="1" s="1"/>
  <c r="BZ21" i="1"/>
  <c r="AU19" i="1"/>
  <c r="BA18" i="1"/>
  <c r="BB18" i="1" s="1"/>
  <c r="BC18" i="1" s="1"/>
  <c r="BO15" i="1"/>
  <c r="BN16" i="1"/>
  <c r="CP13" i="1"/>
  <c r="CO13" i="1" s="1"/>
  <c r="BZ13" i="1"/>
  <c r="CP62" i="1"/>
  <c r="CO62" i="1" s="1"/>
  <c r="BZ62" i="1"/>
  <c r="CP20" i="1"/>
  <c r="CO20" i="1" s="1"/>
  <c r="BZ20" i="1"/>
  <c r="J11" i="1"/>
  <c r="L11" i="1"/>
  <c r="I12" i="1"/>
  <c r="DD82" i="1"/>
  <c r="DD61" i="1"/>
  <c r="DD87" i="1"/>
  <c r="DD77" i="1"/>
  <c r="EV48" i="1"/>
  <c r="EU48" i="1" s="1"/>
  <c r="EF48" i="1"/>
  <c r="DB14" i="1"/>
  <c r="DB15" i="1" s="1"/>
  <c r="DH13" i="1"/>
  <c r="DI13" i="1" s="1"/>
  <c r="DJ13" i="1" s="1"/>
  <c r="DD73" i="1"/>
  <c r="DD83" i="1"/>
  <c r="EV81" i="1"/>
  <c r="EU81" i="1" s="1"/>
  <c r="DQ81" i="1"/>
  <c r="DD69" i="1"/>
  <c r="DB52" i="1"/>
  <c r="DB53" i="1" s="1"/>
  <c r="DB54" i="1" s="1"/>
  <c r="DH51" i="1"/>
  <c r="DR65" i="1"/>
  <c r="DH52" i="1"/>
  <c r="EG50" i="1"/>
  <c r="DQ50" i="1"/>
  <c r="DD40" i="1"/>
  <c r="DH53" i="1"/>
  <c r="DQ37" i="1"/>
  <c r="DD43" i="1"/>
  <c r="EF39" i="1"/>
  <c r="DD30" i="1"/>
  <c r="DV13" i="1"/>
  <c r="DW13" i="1" s="1"/>
  <c r="DX13" i="1" s="1"/>
  <c r="DP14" i="1"/>
  <c r="DP15" i="1" s="1"/>
  <c r="DD31" i="1"/>
  <c r="EJ14" i="1"/>
  <c r="EI15" i="1"/>
  <c r="EV18" i="1"/>
  <c r="EU18" i="1" s="1"/>
  <c r="EF18" i="1"/>
  <c r="DF14" i="1"/>
  <c r="DH14" i="1"/>
  <c r="DI14" i="1" s="1"/>
  <c r="DJ14" i="1" s="1"/>
  <c r="DD24" i="1"/>
  <c r="EY13" i="1"/>
  <c r="EX14" i="1"/>
  <c r="DU13" i="1"/>
  <c r="DT14" i="1"/>
  <c r="EF22" i="1"/>
  <c r="DC22" i="1"/>
  <c r="EZ13" i="1"/>
  <c r="FA13" i="1" s="1"/>
  <c r="FB13" i="1" s="1"/>
  <c r="ET14" i="1"/>
  <c r="ET15" i="1" s="1"/>
  <c r="DC14" i="1"/>
  <c r="EF14" i="1"/>
  <c r="DQ16" i="1"/>
  <c r="EU16" i="1"/>
  <c r="EZ14" i="1"/>
  <c r="FA14" i="1" s="1"/>
  <c r="FB14" i="1" s="1"/>
  <c r="DV14" i="1"/>
  <c r="DW14" i="1" s="1"/>
  <c r="DX14" i="1" s="1"/>
  <c r="EM8" i="1"/>
  <c r="EE12" i="1" s="1"/>
  <c r="EE13" i="1" s="1"/>
  <c r="CS16" i="1" l="1"/>
  <c r="CR17" i="1"/>
  <c r="AM100" i="1"/>
  <c r="AL101" i="1"/>
  <c r="F15" i="1"/>
  <c r="G14" i="1"/>
  <c r="BP17" i="1"/>
  <c r="BQ17" i="1" s="1"/>
  <c r="BJ18" i="1"/>
  <c r="CN58" i="1"/>
  <c r="CT57" i="1"/>
  <c r="AI104" i="1"/>
  <c r="AH105" i="1"/>
  <c r="AH106" i="1"/>
  <c r="CC17" i="1"/>
  <c r="CD16" i="1"/>
  <c r="AY17" i="1"/>
  <c r="AZ16" i="1"/>
  <c r="L12" i="1"/>
  <c r="I13" i="1"/>
  <c r="J12" i="1"/>
  <c r="BA19" i="1"/>
  <c r="BB19" i="1" s="1"/>
  <c r="BC19" i="1" s="1"/>
  <c r="AU20" i="1"/>
  <c r="BO16" i="1"/>
  <c r="BN17" i="1"/>
  <c r="BY20" i="1"/>
  <c r="CE19" i="1"/>
  <c r="CF19" i="1" s="1"/>
  <c r="CG19" i="1" s="1"/>
  <c r="CT17" i="1"/>
  <c r="CU17" i="1" s="1"/>
  <c r="CV17" i="1" s="1"/>
  <c r="CN18" i="1"/>
  <c r="BR16" i="1"/>
  <c r="BU16" i="1"/>
  <c r="DC30" i="1"/>
  <c r="DR30" i="1"/>
  <c r="DR69" i="1"/>
  <c r="DC69" i="1"/>
  <c r="DD75" i="1"/>
  <c r="DR73" i="1"/>
  <c r="DC73" i="1"/>
  <c r="EE14" i="1"/>
  <c r="EK13" i="1"/>
  <c r="EL13" i="1" s="1"/>
  <c r="EM13" i="1" s="1"/>
  <c r="ET16" i="1"/>
  <c r="EZ15" i="1"/>
  <c r="FA15" i="1" s="1"/>
  <c r="FB15" i="1" s="1"/>
  <c r="EX15" i="1"/>
  <c r="EY14" i="1"/>
  <c r="DD15" i="1"/>
  <c r="DD35" i="1"/>
  <c r="DC31" i="1"/>
  <c r="DR31" i="1"/>
  <c r="DD45" i="1"/>
  <c r="EG65" i="1"/>
  <c r="DQ65" i="1"/>
  <c r="DR83" i="1"/>
  <c r="DC83" i="1"/>
  <c r="DR87" i="1"/>
  <c r="DC87" i="1"/>
  <c r="DT15" i="1"/>
  <c r="DU14" i="1"/>
  <c r="DD28" i="1"/>
  <c r="EF50" i="1"/>
  <c r="EV50" i="1"/>
  <c r="EU50" i="1" s="1"/>
  <c r="DD85" i="1"/>
  <c r="DC24" i="1"/>
  <c r="DR24" i="1"/>
  <c r="DG14" i="1"/>
  <c r="DF15" i="1"/>
  <c r="DR43" i="1"/>
  <c r="DC43" i="1"/>
  <c r="DC40" i="1"/>
  <c r="DR40" i="1"/>
  <c r="DD67" i="1"/>
  <c r="DC61" i="1"/>
  <c r="DR61" i="1"/>
  <c r="DR82" i="1"/>
  <c r="DC82" i="1"/>
  <c r="DD23" i="1"/>
  <c r="DP16" i="1"/>
  <c r="DV15" i="1"/>
  <c r="DW15" i="1" s="1"/>
  <c r="DX15" i="1" s="1"/>
  <c r="DD20" i="1"/>
  <c r="DD26" i="1"/>
  <c r="EJ15" i="1"/>
  <c r="EI16" i="1"/>
  <c r="DH54" i="1"/>
  <c r="DB55" i="1"/>
  <c r="DD57" i="1"/>
  <c r="DD66" i="1"/>
  <c r="DD52" i="1"/>
  <c r="DH15" i="1"/>
  <c r="DI15" i="1" s="1"/>
  <c r="DJ15" i="1" s="1"/>
  <c r="DB16" i="1"/>
  <c r="DD71" i="1"/>
  <c r="DR77" i="1"/>
  <c r="DC77" i="1"/>
  <c r="BO17" i="1" l="1"/>
  <c r="BN18" i="1"/>
  <c r="L13" i="1"/>
  <c r="J13" i="1"/>
  <c r="I14" i="1"/>
  <c r="AI106" i="1"/>
  <c r="AI105" i="1"/>
  <c r="AJ104" i="1"/>
  <c r="BR17" i="1"/>
  <c r="BU17" i="1"/>
  <c r="AM101" i="1"/>
  <c r="AN100" i="1"/>
  <c r="CN19" i="1"/>
  <c r="CT18" i="1"/>
  <c r="CU18" i="1" s="1"/>
  <c r="CV18" i="1" s="1"/>
  <c r="AU21" i="1"/>
  <c r="BA20" i="1"/>
  <c r="BB20" i="1" s="1"/>
  <c r="BC20" i="1" s="1"/>
  <c r="CD17" i="1"/>
  <c r="CC18" i="1"/>
  <c r="CS17" i="1"/>
  <c r="CR18" i="1"/>
  <c r="AZ17" i="1"/>
  <c r="AY18" i="1"/>
  <c r="BJ19" i="1"/>
  <c r="BP18" i="1"/>
  <c r="BQ18" i="1" s="1"/>
  <c r="BY21" i="1"/>
  <c r="CE20" i="1"/>
  <c r="CF20" i="1" s="1"/>
  <c r="CG20" i="1" s="1"/>
  <c r="CT58" i="1"/>
  <c r="CN59" i="1"/>
  <c r="G15" i="1"/>
  <c r="F16" i="1"/>
  <c r="EG77" i="1"/>
  <c r="DQ77" i="1"/>
  <c r="DQ82" i="1"/>
  <c r="EG82" i="1"/>
  <c r="DD53" i="1"/>
  <c r="DG15" i="1"/>
  <c r="DF16" i="1"/>
  <c r="EJ16" i="1"/>
  <c r="EI17" i="1"/>
  <c r="DD17" i="1"/>
  <c r="EG61" i="1"/>
  <c r="DQ61" i="1"/>
  <c r="EG43" i="1"/>
  <c r="DQ43" i="1"/>
  <c r="DD59" i="1"/>
  <c r="DR45" i="1"/>
  <c r="DC45" i="1"/>
  <c r="DC35" i="1"/>
  <c r="DR35" i="1"/>
  <c r="EG73" i="1"/>
  <c r="DQ73" i="1"/>
  <c r="EG69" i="1"/>
  <c r="DQ69" i="1"/>
  <c r="DD62" i="1"/>
  <c r="DD80" i="1"/>
  <c r="EG24" i="1"/>
  <c r="DQ24" i="1"/>
  <c r="DD41" i="1"/>
  <c r="EY15" i="1"/>
  <c r="EX16" i="1"/>
  <c r="EE15" i="1"/>
  <c r="EK14" i="1"/>
  <c r="EL14" i="1" s="1"/>
  <c r="EM14" i="1" s="1"/>
  <c r="DQ30" i="1"/>
  <c r="EG30" i="1"/>
  <c r="DR71" i="1"/>
  <c r="DC71" i="1"/>
  <c r="DP17" i="1"/>
  <c r="DV16" i="1"/>
  <c r="DW16" i="1" s="1"/>
  <c r="DX16" i="1" s="1"/>
  <c r="DD36" i="1"/>
  <c r="DD68" i="1"/>
  <c r="DD54" i="1"/>
  <c r="DR28" i="1"/>
  <c r="DC28" i="1"/>
  <c r="EV65" i="1"/>
  <c r="EU65" i="1" s="1"/>
  <c r="EF65" i="1"/>
  <c r="EG31" i="1"/>
  <c r="DQ31" i="1"/>
  <c r="ET17" i="1"/>
  <c r="EZ16" i="1"/>
  <c r="FA16" i="1" s="1"/>
  <c r="FB16" i="1" s="1"/>
  <c r="DB17" i="1"/>
  <c r="DH16" i="1"/>
  <c r="DI16" i="1" s="1"/>
  <c r="DJ16" i="1" s="1"/>
  <c r="DR66" i="1"/>
  <c r="DC66" i="1"/>
  <c r="DC26" i="1"/>
  <c r="DR26" i="1"/>
  <c r="DU15" i="1"/>
  <c r="DT16" i="1"/>
  <c r="DQ87" i="1"/>
  <c r="EG87" i="1"/>
  <c r="DD47" i="1"/>
  <c r="DD25" i="1"/>
  <c r="DR57" i="1"/>
  <c r="DC57" i="1"/>
  <c r="DC23" i="1"/>
  <c r="DR23" i="1"/>
  <c r="DR67" i="1"/>
  <c r="DC67" i="1"/>
  <c r="DQ40" i="1"/>
  <c r="EG40" i="1"/>
  <c r="DD72" i="1"/>
  <c r="DD42" i="1"/>
  <c r="DR52" i="1"/>
  <c r="DC52" i="1"/>
  <c r="DD76" i="1"/>
  <c r="DH55" i="1"/>
  <c r="DB56" i="1"/>
  <c r="DD58" i="1"/>
  <c r="DD21" i="1"/>
  <c r="DC20" i="1"/>
  <c r="DR20" i="1"/>
  <c r="DD32" i="1"/>
  <c r="DC85" i="1"/>
  <c r="DR85" i="1"/>
  <c r="DD55" i="1"/>
  <c r="EG83" i="1"/>
  <c r="DQ83" i="1"/>
  <c r="DD27" i="1"/>
  <c r="DC15" i="1"/>
  <c r="DR15" i="1"/>
  <c r="DR75" i="1"/>
  <c r="DC75" i="1"/>
  <c r="AN101" i="1" l="1"/>
  <c r="AO100" i="1"/>
  <c r="G16" i="1"/>
  <c r="F17" i="1"/>
  <c r="AZ18" i="1"/>
  <c r="AY19" i="1"/>
  <c r="AU22" i="1"/>
  <c r="BA21" i="1"/>
  <c r="BB21" i="1" s="1"/>
  <c r="BC21" i="1" s="1"/>
  <c r="BY22" i="1"/>
  <c r="CE21" i="1"/>
  <c r="CF21" i="1" s="1"/>
  <c r="CG21" i="1" s="1"/>
  <c r="CD18" i="1"/>
  <c r="CC19" i="1"/>
  <c r="BN19" i="1"/>
  <c r="BO18" i="1"/>
  <c r="BJ20" i="1"/>
  <c r="BP19" i="1"/>
  <c r="BQ19" i="1" s="1"/>
  <c r="AK104" i="1"/>
  <c r="AJ105" i="1"/>
  <c r="AJ106" i="1"/>
  <c r="CN60" i="1"/>
  <c r="CT59" i="1"/>
  <c r="BR18" i="1"/>
  <c r="BU18" i="1"/>
  <c r="CS18" i="1"/>
  <c r="CR19" i="1"/>
  <c r="CN20" i="1"/>
  <c r="CT19" i="1"/>
  <c r="CU19" i="1" s="1"/>
  <c r="CV19" i="1" s="1"/>
  <c r="J14" i="1"/>
  <c r="L14" i="1"/>
  <c r="I15" i="1"/>
  <c r="EV83" i="1"/>
  <c r="EU83" i="1" s="1"/>
  <c r="EF83" i="1"/>
  <c r="DR55" i="1"/>
  <c r="DC55" i="1"/>
  <c r="DD70" i="1"/>
  <c r="DC72" i="1"/>
  <c r="DR72" i="1"/>
  <c r="DB18" i="1"/>
  <c r="DH17" i="1"/>
  <c r="DI17" i="1" s="1"/>
  <c r="DJ17" i="1" s="1"/>
  <c r="EF31" i="1"/>
  <c r="EV31" i="1"/>
  <c r="EU31" i="1" s="1"/>
  <c r="DC68" i="1"/>
  <c r="DR68" i="1"/>
  <c r="EF30" i="1"/>
  <c r="EV30" i="1"/>
  <c r="EU30" i="1" s="1"/>
  <c r="DD78" i="1"/>
  <c r="EG45" i="1"/>
  <c r="DQ45" i="1"/>
  <c r="EV43" i="1"/>
  <c r="EU43" i="1" s="1"/>
  <c r="EF43" i="1"/>
  <c r="EV77" i="1"/>
  <c r="EU77" i="1" s="1"/>
  <c r="EF77" i="1"/>
  <c r="EG85" i="1"/>
  <c r="DQ85" i="1"/>
  <c r="DC42" i="1"/>
  <c r="DR42" i="1"/>
  <c r="DC25" i="1"/>
  <c r="DR25" i="1"/>
  <c r="EV87" i="1"/>
  <c r="EU87" i="1" s="1"/>
  <c r="EF87" i="1"/>
  <c r="EG26" i="1"/>
  <c r="DQ26" i="1"/>
  <c r="DC36" i="1"/>
  <c r="DR36" i="1"/>
  <c r="EJ17" i="1"/>
  <c r="EI18" i="1"/>
  <c r="DF17" i="1"/>
  <c r="DG16" i="1"/>
  <c r="EV82" i="1"/>
  <c r="EU82" i="1" s="1"/>
  <c r="EF82" i="1"/>
  <c r="EG75" i="1"/>
  <c r="DQ75" i="1"/>
  <c r="DR27" i="1"/>
  <c r="DC27" i="1"/>
  <c r="DD56" i="1"/>
  <c r="DD63" i="1"/>
  <c r="DC58" i="1"/>
  <c r="DR58" i="1"/>
  <c r="DC76" i="1"/>
  <c r="DR76" i="1"/>
  <c r="DD13" i="1"/>
  <c r="EG67" i="1"/>
  <c r="DQ67" i="1"/>
  <c r="EG57" i="1"/>
  <c r="DQ57" i="1"/>
  <c r="DQ66" i="1"/>
  <c r="EG66" i="1"/>
  <c r="DD74" i="1"/>
  <c r="DC54" i="1"/>
  <c r="DR54" i="1"/>
  <c r="EF24" i="1"/>
  <c r="EV24" i="1"/>
  <c r="EU24" i="1" s="1"/>
  <c r="DC62" i="1"/>
  <c r="DR62" i="1"/>
  <c r="EV73" i="1"/>
  <c r="EU73" i="1" s="1"/>
  <c r="EF73" i="1"/>
  <c r="DR59" i="1"/>
  <c r="DC59" i="1"/>
  <c r="DD60" i="1"/>
  <c r="EF61" i="1"/>
  <c r="EV61" i="1"/>
  <c r="EU61" i="1" s="1"/>
  <c r="DD46" i="1"/>
  <c r="DQ52" i="1"/>
  <c r="EG52" i="1"/>
  <c r="DD33" i="1"/>
  <c r="EZ17" i="1"/>
  <c r="FA17" i="1" s="1"/>
  <c r="FB17" i="1" s="1"/>
  <c r="ET18" i="1"/>
  <c r="DQ28" i="1"/>
  <c r="EG28" i="1"/>
  <c r="DV17" i="1"/>
  <c r="DW17" i="1" s="1"/>
  <c r="DX17" i="1" s="1"/>
  <c r="DP18" i="1"/>
  <c r="EY16" i="1"/>
  <c r="EX17" i="1"/>
  <c r="DD29" i="1"/>
  <c r="EV69" i="1"/>
  <c r="EU69" i="1" s="1"/>
  <c r="EF69" i="1"/>
  <c r="EG20" i="1"/>
  <c r="DQ20" i="1"/>
  <c r="EG35" i="1"/>
  <c r="DQ35" i="1"/>
  <c r="EG15" i="1"/>
  <c r="DQ15" i="1"/>
  <c r="DC32" i="1"/>
  <c r="DR32" i="1"/>
  <c r="DC21" i="1"/>
  <c r="DR21" i="1"/>
  <c r="DB57" i="1"/>
  <c r="DH56" i="1"/>
  <c r="EF40" i="1"/>
  <c r="EV40" i="1"/>
  <c r="EU40" i="1" s="1"/>
  <c r="DQ23" i="1"/>
  <c r="EG23" i="1"/>
  <c r="DC47" i="1"/>
  <c r="DR47" i="1"/>
  <c r="DU16" i="1"/>
  <c r="DT17" i="1"/>
  <c r="EG71" i="1"/>
  <c r="DQ71" i="1"/>
  <c r="EK15" i="1"/>
  <c r="EL15" i="1" s="1"/>
  <c r="EM15" i="1" s="1"/>
  <c r="EE16" i="1"/>
  <c r="DC41" i="1"/>
  <c r="DR41" i="1"/>
  <c r="DC80" i="1"/>
  <c r="DR80" i="1"/>
  <c r="DR17" i="1"/>
  <c r="DC17" i="1"/>
  <c r="DC53" i="1"/>
  <c r="DR53" i="1"/>
  <c r="BJ21" i="1" l="1"/>
  <c r="BP20" i="1"/>
  <c r="BQ20" i="1" s="1"/>
  <c r="J15" i="1"/>
  <c r="L15" i="1"/>
  <c r="I16" i="1"/>
  <c r="CN21" i="1"/>
  <c r="CT20" i="1"/>
  <c r="CU20" i="1" s="1"/>
  <c r="CV20" i="1" s="1"/>
  <c r="AZ19" i="1"/>
  <c r="AY20" i="1"/>
  <c r="AO101" i="1"/>
  <c r="AP100" i="1"/>
  <c r="AU23" i="1"/>
  <c r="BA22" i="1"/>
  <c r="BB22" i="1" s="1"/>
  <c r="BC22" i="1" s="1"/>
  <c r="CS19" i="1"/>
  <c r="CR20" i="1"/>
  <c r="AL104" i="1"/>
  <c r="AK105" i="1"/>
  <c r="AK106" i="1"/>
  <c r="BO19" i="1"/>
  <c r="BN20" i="1"/>
  <c r="BY23" i="1"/>
  <c r="CE22" i="1"/>
  <c r="CF22" i="1" s="1"/>
  <c r="CG22" i="1" s="1"/>
  <c r="CN61" i="1"/>
  <c r="CT60" i="1"/>
  <c r="BR19" i="1"/>
  <c r="BU19" i="1"/>
  <c r="CD19" i="1"/>
  <c r="CC20" i="1"/>
  <c r="F18" i="1"/>
  <c r="G17" i="1"/>
  <c r="DQ17" i="1"/>
  <c r="EG17" i="1"/>
  <c r="EF15" i="1"/>
  <c r="EV15" i="1"/>
  <c r="EU15" i="1" s="1"/>
  <c r="EG27" i="1"/>
  <c r="DQ27" i="1"/>
  <c r="EF45" i="1"/>
  <c r="EV45" i="1"/>
  <c r="EU45" i="1" s="1"/>
  <c r="EG41" i="1"/>
  <c r="DQ41" i="1"/>
  <c r="DQ47" i="1"/>
  <c r="EG47" i="1"/>
  <c r="EF23" i="1"/>
  <c r="EV23" i="1"/>
  <c r="EU23" i="1" s="1"/>
  <c r="DP19" i="1"/>
  <c r="DV18" i="1"/>
  <c r="DW18" i="1" s="1"/>
  <c r="DX18" i="1" s="1"/>
  <c r="ET19" i="1"/>
  <c r="EZ18" i="1"/>
  <c r="FA18" i="1" s="1"/>
  <c r="FB18" i="1" s="1"/>
  <c r="EV52" i="1"/>
  <c r="EU52" i="1" s="1"/>
  <c r="EF52" i="1"/>
  <c r="EG62" i="1"/>
  <c r="DQ62" i="1"/>
  <c r="EG54" i="1"/>
  <c r="DQ54" i="1"/>
  <c r="EV66" i="1"/>
  <c r="EU66" i="1" s="1"/>
  <c r="EF66" i="1"/>
  <c r="EG76" i="1"/>
  <c r="DQ76" i="1"/>
  <c r="DR63" i="1"/>
  <c r="DC63" i="1"/>
  <c r="DR56" i="1"/>
  <c r="DC56" i="1"/>
  <c r="DQ36" i="1"/>
  <c r="EG36" i="1"/>
  <c r="DQ42" i="1"/>
  <c r="EG42" i="1"/>
  <c r="EG55" i="1"/>
  <c r="DQ55" i="1"/>
  <c r="EV57" i="1"/>
  <c r="EU57" i="1" s="1"/>
  <c r="EF57" i="1"/>
  <c r="EF35" i="1"/>
  <c r="EV35" i="1"/>
  <c r="EU35" i="1" s="1"/>
  <c r="EG59" i="1"/>
  <c r="DQ59" i="1"/>
  <c r="EV67" i="1"/>
  <c r="EU67" i="1" s="1"/>
  <c r="EF67" i="1"/>
  <c r="EV75" i="1"/>
  <c r="EU75" i="1" s="1"/>
  <c r="EF75" i="1"/>
  <c r="DG17" i="1"/>
  <c r="DF18" i="1"/>
  <c r="DR70" i="1"/>
  <c r="DC70" i="1"/>
  <c r="DQ53" i="1"/>
  <c r="EG53" i="1"/>
  <c r="DR46" i="1"/>
  <c r="DC46" i="1"/>
  <c r="EF26" i="1"/>
  <c r="EV26" i="1"/>
  <c r="EU26" i="1" s="1"/>
  <c r="DB19" i="1"/>
  <c r="DH18" i="1"/>
  <c r="DI18" i="1" s="1"/>
  <c r="DJ18" i="1" s="1"/>
  <c r="EV71" i="1"/>
  <c r="EU71" i="1" s="1"/>
  <c r="EF71" i="1"/>
  <c r="DB58" i="1"/>
  <c r="DH57" i="1"/>
  <c r="EF20" i="1"/>
  <c r="EV20" i="1"/>
  <c r="EU20" i="1" s="1"/>
  <c r="DR29" i="1"/>
  <c r="DC29" i="1"/>
  <c r="DQ80" i="1"/>
  <c r="EG80" i="1"/>
  <c r="EE17" i="1"/>
  <c r="EK16" i="1"/>
  <c r="EL16" i="1" s="1"/>
  <c r="EM16" i="1" s="1"/>
  <c r="DU17" i="1"/>
  <c r="DT18" i="1"/>
  <c r="DQ21" i="1"/>
  <c r="EG21" i="1"/>
  <c r="DQ32" i="1"/>
  <c r="EG32" i="1"/>
  <c r="EY17" i="1"/>
  <c r="EX18" i="1"/>
  <c r="EV28" i="1"/>
  <c r="EU28" i="1" s="1"/>
  <c r="EF28" i="1"/>
  <c r="DR33" i="1"/>
  <c r="DC33" i="1"/>
  <c r="DR60" i="1"/>
  <c r="DC60" i="1"/>
  <c r="DR74" i="1"/>
  <c r="DC74" i="1"/>
  <c r="DR13" i="1"/>
  <c r="DC13" i="1"/>
  <c r="EG58" i="1"/>
  <c r="DQ58" i="1"/>
  <c r="EJ18" i="1"/>
  <c r="EI19" i="1"/>
  <c r="DQ25" i="1"/>
  <c r="EG25" i="1"/>
  <c r="EF85" i="1"/>
  <c r="EV85" i="1"/>
  <c r="EU85" i="1" s="1"/>
  <c r="DC78" i="1"/>
  <c r="DR78" i="1"/>
  <c r="EG68" i="1"/>
  <c r="DQ68" i="1"/>
  <c r="EG72" i="1"/>
  <c r="DQ72" i="1"/>
  <c r="CN62" i="1" l="1"/>
  <c r="CT61" i="1"/>
  <c r="AU24" i="1"/>
  <c r="BA23" i="1"/>
  <c r="BB23" i="1" s="1"/>
  <c r="BC23" i="1" s="1"/>
  <c r="CS20" i="1"/>
  <c r="CR21" i="1"/>
  <c r="AQ100" i="1"/>
  <c r="AQ101" i="1" s="1"/>
  <c r="AP101" i="1"/>
  <c r="F19" i="1"/>
  <c r="G18" i="1"/>
  <c r="BY24" i="1"/>
  <c r="CE23" i="1"/>
  <c r="CF23" i="1" s="1"/>
  <c r="CG23" i="1" s="1"/>
  <c r="CN22" i="1"/>
  <c r="CT21" i="1"/>
  <c r="CU21" i="1" s="1"/>
  <c r="CV21" i="1" s="1"/>
  <c r="BR20" i="1"/>
  <c r="BU20" i="1"/>
  <c r="CD20" i="1"/>
  <c r="CC21" i="1"/>
  <c r="BO20" i="1"/>
  <c r="BN21" i="1"/>
  <c r="AM104" i="1"/>
  <c r="AL105" i="1"/>
  <c r="AL106" i="1"/>
  <c r="AZ20" i="1"/>
  <c r="AY21" i="1"/>
  <c r="L16" i="1"/>
  <c r="I17" i="1"/>
  <c r="J16" i="1"/>
  <c r="BJ22" i="1"/>
  <c r="BP21" i="1"/>
  <c r="BQ21" i="1" s="1"/>
  <c r="EF68" i="1"/>
  <c r="EV68" i="1"/>
  <c r="EU68" i="1" s="1"/>
  <c r="EJ19" i="1"/>
  <c r="EI20" i="1"/>
  <c r="DQ74" i="1"/>
  <c r="EG74" i="1"/>
  <c r="EE18" i="1"/>
  <c r="EK17" i="1"/>
  <c r="EL17" i="1" s="1"/>
  <c r="EM17" i="1" s="1"/>
  <c r="DH58" i="1"/>
  <c r="DB59" i="1"/>
  <c r="EG46" i="1"/>
  <c r="DQ46" i="1"/>
  <c r="EV59" i="1"/>
  <c r="EU59" i="1" s="1"/>
  <c r="EF59" i="1"/>
  <c r="EF27" i="1"/>
  <c r="EV27" i="1"/>
  <c r="EU27" i="1" s="1"/>
  <c r="DQ78" i="1"/>
  <c r="EG78" i="1"/>
  <c r="EV32" i="1"/>
  <c r="EU32" i="1" s="1"/>
  <c r="EF32" i="1"/>
  <c r="DF19" i="1"/>
  <c r="DG18" i="1"/>
  <c r="DQ63" i="1"/>
  <c r="EG63" i="1"/>
  <c r="EF62" i="1"/>
  <c r="EV62" i="1"/>
  <c r="EU62" i="1" s="1"/>
  <c r="EF72" i="1"/>
  <c r="EV72" i="1"/>
  <c r="EU72" i="1" s="1"/>
  <c r="EV25" i="1"/>
  <c r="EU25" i="1" s="1"/>
  <c r="EF25" i="1"/>
  <c r="DQ13" i="1"/>
  <c r="EG13" i="1"/>
  <c r="DQ60" i="1"/>
  <c r="EG60" i="1"/>
  <c r="DQ70" i="1"/>
  <c r="EG70" i="1"/>
  <c r="EF42" i="1"/>
  <c r="EV42" i="1"/>
  <c r="EU42" i="1" s="1"/>
  <c r="EF41" i="1"/>
  <c r="EV41" i="1"/>
  <c r="EU41" i="1" s="1"/>
  <c r="EF58" i="1"/>
  <c r="EV58" i="1"/>
  <c r="EU58" i="1" s="1"/>
  <c r="DQ33" i="1"/>
  <c r="EG33" i="1"/>
  <c r="EG29" i="1"/>
  <c r="DQ29" i="1"/>
  <c r="DB20" i="1"/>
  <c r="DH19" i="1"/>
  <c r="DI19" i="1" s="1"/>
  <c r="DJ19" i="1" s="1"/>
  <c r="EF36" i="1"/>
  <c r="EV36" i="1"/>
  <c r="EU36" i="1" s="1"/>
  <c r="DU18" i="1"/>
  <c r="DT19" i="1"/>
  <c r="EF80" i="1"/>
  <c r="EV80" i="1"/>
  <c r="EU80" i="1" s="1"/>
  <c r="ET20" i="1"/>
  <c r="EZ19" i="1"/>
  <c r="FA19" i="1" s="1"/>
  <c r="FB19" i="1" s="1"/>
  <c r="EY18" i="1"/>
  <c r="EX19" i="1"/>
  <c r="EF21" i="1"/>
  <c r="EV21" i="1"/>
  <c r="EU21" i="1" s="1"/>
  <c r="EF53" i="1"/>
  <c r="EV53" i="1"/>
  <c r="EU53" i="1" s="1"/>
  <c r="EV55" i="1"/>
  <c r="EU55" i="1" s="1"/>
  <c r="EF55" i="1"/>
  <c r="DQ56" i="1"/>
  <c r="EG56" i="1"/>
  <c r="EF76" i="1"/>
  <c r="EV76" i="1"/>
  <c r="EU76" i="1" s="1"/>
  <c r="EF54" i="1"/>
  <c r="EV54" i="1"/>
  <c r="EU54" i="1" s="1"/>
  <c r="DP20" i="1"/>
  <c r="DV19" i="1"/>
  <c r="DW19" i="1" s="1"/>
  <c r="DX19" i="1" s="1"/>
  <c r="EF47" i="1"/>
  <c r="EV47" i="1"/>
  <c r="EU47" i="1" s="1"/>
  <c r="EF17" i="1"/>
  <c r="EV17" i="1"/>
  <c r="EU17" i="1" s="1"/>
  <c r="BR21" i="1" l="1"/>
  <c r="BU21" i="1"/>
  <c r="BY25" i="1"/>
  <c r="CE24" i="1"/>
  <c r="CF24" i="1" s="1"/>
  <c r="CG24" i="1" s="1"/>
  <c r="AU25" i="1"/>
  <c r="BA24" i="1"/>
  <c r="BB24" i="1" s="1"/>
  <c r="BC24" i="1" s="1"/>
  <c r="L17" i="1"/>
  <c r="J17" i="1"/>
  <c r="I18" i="1"/>
  <c r="BJ23" i="1"/>
  <c r="BP22" i="1"/>
  <c r="BQ22" i="1" s="1"/>
  <c r="AZ21" i="1"/>
  <c r="AY22" i="1"/>
  <c r="AM106" i="1"/>
  <c r="AN104" i="1"/>
  <c r="AM105" i="1"/>
  <c r="CD21" i="1"/>
  <c r="CC22" i="1"/>
  <c r="CS21" i="1"/>
  <c r="CR22" i="1"/>
  <c r="BO21" i="1"/>
  <c r="BN22" i="1"/>
  <c r="CN23" i="1"/>
  <c r="CT22" i="1"/>
  <c r="CU22" i="1" s="1"/>
  <c r="CV22" i="1" s="1"/>
  <c r="G19" i="1"/>
  <c r="F20" i="1"/>
  <c r="CT62" i="1"/>
  <c r="CN63" i="1"/>
  <c r="DU19" i="1"/>
  <c r="DT20" i="1"/>
  <c r="EJ20" i="1"/>
  <c r="EI21" i="1"/>
  <c r="EV33" i="1"/>
  <c r="EU33" i="1" s="1"/>
  <c r="EF33" i="1"/>
  <c r="EV13" i="1"/>
  <c r="EU13" i="1" s="1"/>
  <c r="EF13" i="1"/>
  <c r="EV63" i="1"/>
  <c r="EU63" i="1" s="1"/>
  <c r="EF63" i="1"/>
  <c r="EV46" i="1"/>
  <c r="EU46" i="1" s="1"/>
  <c r="EF46" i="1"/>
  <c r="EE19" i="1"/>
  <c r="EK18" i="1"/>
  <c r="EL18" i="1" s="1"/>
  <c r="EM18" i="1" s="1"/>
  <c r="DG19" i="1"/>
  <c r="DF20" i="1"/>
  <c r="ET21" i="1"/>
  <c r="EZ20" i="1"/>
  <c r="FA20" i="1" s="1"/>
  <c r="FB20" i="1" s="1"/>
  <c r="DB21" i="1"/>
  <c r="DH20" i="1"/>
  <c r="DI20" i="1" s="1"/>
  <c r="DJ20" i="1" s="1"/>
  <c r="DH59" i="1"/>
  <c r="DB60" i="1"/>
  <c r="EV74" i="1"/>
  <c r="EU74" i="1" s="1"/>
  <c r="EF74" i="1"/>
  <c r="EV56" i="1"/>
  <c r="EU56" i="1" s="1"/>
  <c r="EF56" i="1"/>
  <c r="EV29" i="1"/>
  <c r="EU29" i="1" s="1"/>
  <c r="EF29" i="1"/>
  <c r="DP21" i="1"/>
  <c r="DV20" i="1"/>
  <c r="DW20" i="1" s="1"/>
  <c r="DX20" i="1" s="1"/>
  <c r="EY19" i="1"/>
  <c r="EX20" i="1"/>
  <c r="EV70" i="1"/>
  <c r="EU70" i="1" s="1"/>
  <c r="EF70" i="1"/>
  <c r="EV60" i="1"/>
  <c r="EU60" i="1" s="1"/>
  <c r="EF60" i="1"/>
  <c r="EF78" i="1"/>
  <c r="EV78" i="1"/>
  <c r="EU78" i="1" s="1"/>
  <c r="CN24" i="1" l="1"/>
  <c r="CT23" i="1"/>
  <c r="CU23" i="1" s="1"/>
  <c r="CV23" i="1" s="1"/>
  <c r="CS22" i="1"/>
  <c r="CR23" i="1"/>
  <c r="F21" i="1"/>
  <c r="G20" i="1"/>
  <c r="BN23" i="1"/>
  <c r="BO22" i="1"/>
  <c r="AO104" i="1"/>
  <c r="AN105" i="1"/>
  <c r="AN106" i="1"/>
  <c r="BR22" i="1"/>
  <c r="BU22" i="1"/>
  <c r="BY26" i="1"/>
  <c r="CE25" i="1"/>
  <c r="CF25" i="1" s="1"/>
  <c r="CG25" i="1" s="1"/>
  <c r="CD22" i="1"/>
  <c r="CC23" i="1"/>
  <c r="BJ24" i="1"/>
  <c r="BP23" i="1"/>
  <c r="BQ23" i="1" s="1"/>
  <c r="CN64" i="1"/>
  <c r="CT63" i="1"/>
  <c r="AZ22" i="1"/>
  <c r="AY23" i="1"/>
  <c r="J18" i="1"/>
  <c r="L18" i="1"/>
  <c r="I19" i="1"/>
  <c r="AU26" i="1"/>
  <c r="BA25" i="1"/>
  <c r="BB25" i="1" s="1"/>
  <c r="BC25" i="1" s="1"/>
  <c r="DB61" i="1"/>
  <c r="DH60" i="1"/>
  <c r="DP22" i="1"/>
  <c r="DV21" i="1"/>
  <c r="DW21" i="1" s="1"/>
  <c r="DX21" i="1" s="1"/>
  <c r="DB22" i="1"/>
  <c r="DH21" i="1"/>
  <c r="DI21" i="1" s="1"/>
  <c r="DJ21" i="1" s="1"/>
  <c r="DG20" i="1"/>
  <c r="DF21" i="1"/>
  <c r="EE20" i="1"/>
  <c r="EK19" i="1"/>
  <c r="EL19" i="1" s="1"/>
  <c r="EM19" i="1" s="1"/>
  <c r="EJ21" i="1"/>
  <c r="EI22" i="1"/>
  <c r="DU20" i="1"/>
  <c r="DT21" i="1"/>
  <c r="EY20" i="1"/>
  <c r="EX21" i="1"/>
  <c r="ET22" i="1"/>
  <c r="EZ21" i="1"/>
  <c r="FA21" i="1" s="1"/>
  <c r="FB21" i="1" s="1"/>
  <c r="AU27" i="1" l="1"/>
  <c r="BA26" i="1"/>
  <c r="BB26" i="1" s="1"/>
  <c r="BC26" i="1" s="1"/>
  <c r="AZ23" i="1"/>
  <c r="AY24" i="1"/>
  <c r="J19" i="1"/>
  <c r="L19" i="1"/>
  <c r="I20" i="1"/>
  <c r="BJ25" i="1"/>
  <c r="BP24" i="1"/>
  <c r="BQ24" i="1" s="1"/>
  <c r="BY27" i="1"/>
  <c r="CE26" i="1"/>
  <c r="CF26" i="1" s="1"/>
  <c r="CG26" i="1" s="1"/>
  <c r="BR23" i="1"/>
  <c r="BU23" i="1"/>
  <c r="BO23" i="1"/>
  <c r="BN24" i="1"/>
  <c r="CD23" i="1"/>
  <c r="CC24" i="1"/>
  <c r="AP104" i="1"/>
  <c r="AO105" i="1"/>
  <c r="AO106" i="1"/>
  <c r="G21" i="1"/>
  <c r="F22" i="1"/>
  <c r="CN25" i="1"/>
  <c r="CT24" i="1"/>
  <c r="CU24" i="1" s="1"/>
  <c r="CV24" i="1" s="1"/>
  <c r="CN65" i="1"/>
  <c r="CT64" i="1"/>
  <c r="CS23" i="1"/>
  <c r="CR24" i="1"/>
  <c r="DU21" i="1"/>
  <c r="DT22" i="1"/>
  <c r="EE21" i="1"/>
  <c r="EK20" i="1"/>
  <c r="EL20" i="1" s="1"/>
  <c r="EM20" i="1" s="1"/>
  <c r="DP23" i="1"/>
  <c r="DV22" i="1"/>
  <c r="DW22" i="1" s="1"/>
  <c r="DX22" i="1" s="1"/>
  <c r="EY21" i="1"/>
  <c r="EX22" i="1"/>
  <c r="ET23" i="1"/>
  <c r="EZ22" i="1"/>
  <c r="FA22" i="1" s="1"/>
  <c r="FB22" i="1" s="1"/>
  <c r="EI23" i="1"/>
  <c r="EJ22" i="1"/>
  <c r="DG21" i="1"/>
  <c r="DF22" i="1"/>
  <c r="DH22" i="1"/>
  <c r="DI22" i="1" s="1"/>
  <c r="DJ22" i="1" s="1"/>
  <c r="DB23" i="1"/>
  <c r="DB62" i="1"/>
  <c r="DH61" i="1"/>
  <c r="CN26" i="1" l="1"/>
  <c r="CT25" i="1"/>
  <c r="CU25" i="1" s="1"/>
  <c r="CV25" i="1" s="1"/>
  <c r="F23" i="1"/>
  <c r="G22" i="1"/>
  <c r="AQ104" i="1"/>
  <c r="AP105" i="1"/>
  <c r="AP106" i="1"/>
  <c r="BO24" i="1"/>
  <c r="BN25" i="1"/>
  <c r="L20" i="1"/>
  <c r="I21" i="1"/>
  <c r="J20" i="1"/>
  <c r="AZ24" i="1"/>
  <c r="AY25" i="1"/>
  <c r="CN66" i="1"/>
  <c r="CT65" i="1"/>
  <c r="CD24" i="1"/>
  <c r="CC25" i="1"/>
  <c r="CE27" i="1"/>
  <c r="CF27" i="1" s="1"/>
  <c r="CG27" i="1" s="1"/>
  <c r="BY28" i="1"/>
  <c r="BJ26" i="1"/>
  <c r="BP25" i="1"/>
  <c r="BQ25" i="1" s="1"/>
  <c r="CS24" i="1"/>
  <c r="CR25" i="1"/>
  <c r="BR24" i="1"/>
  <c r="BU24" i="1"/>
  <c r="BA27" i="1"/>
  <c r="BB27" i="1" s="1"/>
  <c r="BC27" i="1" s="1"/>
  <c r="AU28" i="1"/>
  <c r="DG22" i="1"/>
  <c r="DF23" i="1"/>
  <c r="ET24" i="1"/>
  <c r="EZ23" i="1"/>
  <c r="FA23" i="1" s="1"/>
  <c r="FB23" i="1" s="1"/>
  <c r="DU22" i="1"/>
  <c r="DT23" i="1"/>
  <c r="EX23" i="1"/>
  <c r="EY22" i="1"/>
  <c r="DP24" i="1"/>
  <c r="DV23" i="1"/>
  <c r="DW23" i="1" s="1"/>
  <c r="DX23" i="1" s="1"/>
  <c r="EE22" i="1"/>
  <c r="EK21" i="1"/>
  <c r="EL21" i="1" s="1"/>
  <c r="EM21" i="1" s="1"/>
  <c r="DB24" i="1"/>
  <c r="DH23" i="1"/>
  <c r="DI23" i="1" s="1"/>
  <c r="DJ23" i="1" s="1"/>
  <c r="EJ23" i="1"/>
  <c r="EI24" i="1"/>
  <c r="DH62" i="1"/>
  <c r="DB63" i="1"/>
  <c r="CT66" i="1" l="1"/>
  <c r="CN67" i="1"/>
  <c r="G23" i="1"/>
  <c r="F24" i="1"/>
  <c r="CD25" i="1"/>
  <c r="CC26" i="1"/>
  <c r="AZ25" i="1"/>
  <c r="AY26" i="1"/>
  <c r="J21" i="1"/>
  <c r="L21" i="1"/>
  <c r="I22" i="1"/>
  <c r="BJ27" i="1"/>
  <c r="BP26" i="1"/>
  <c r="BQ26" i="1" s="1"/>
  <c r="BO25" i="1"/>
  <c r="BN26" i="1"/>
  <c r="AQ106" i="1"/>
  <c r="AQ105" i="1"/>
  <c r="BR25" i="1"/>
  <c r="BU25" i="1"/>
  <c r="AU29" i="1"/>
  <c r="BA28" i="1"/>
  <c r="BB28" i="1" s="1"/>
  <c r="BC28" i="1" s="1"/>
  <c r="CS25" i="1"/>
  <c r="CR26" i="1"/>
  <c r="BY29" i="1"/>
  <c r="CE28" i="1"/>
  <c r="CF28" i="1" s="1"/>
  <c r="CG28" i="1" s="1"/>
  <c r="CN27" i="1"/>
  <c r="CT26" i="1"/>
  <c r="CU26" i="1" s="1"/>
  <c r="CV26" i="1" s="1"/>
  <c r="EY23" i="1"/>
  <c r="EX24" i="1"/>
  <c r="EI25" i="1"/>
  <c r="EJ24" i="1"/>
  <c r="EZ24" i="1"/>
  <c r="FA24" i="1" s="1"/>
  <c r="FB24" i="1" s="1"/>
  <c r="ET25" i="1"/>
  <c r="DB25" i="1"/>
  <c r="DH24" i="1"/>
  <c r="DI24" i="1" s="1"/>
  <c r="DJ24" i="1" s="1"/>
  <c r="DP25" i="1"/>
  <c r="DV24" i="1"/>
  <c r="DW24" i="1" s="1"/>
  <c r="DX24" i="1" s="1"/>
  <c r="EE23" i="1"/>
  <c r="EK22" i="1"/>
  <c r="EL22" i="1" s="1"/>
  <c r="EM22" i="1" s="1"/>
  <c r="DU23" i="1"/>
  <c r="DT24" i="1"/>
  <c r="DG23" i="1"/>
  <c r="DF24" i="1"/>
  <c r="DB64" i="1"/>
  <c r="DH63" i="1"/>
  <c r="BY30" i="1" l="1"/>
  <c r="CE29" i="1"/>
  <c r="CF29" i="1" s="1"/>
  <c r="CG29" i="1" s="1"/>
  <c r="AZ26" i="1"/>
  <c r="AY27" i="1"/>
  <c r="CN28" i="1"/>
  <c r="CT27" i="1"/>
  <c r="CU27" i="1" s="1"/>
  <c r="CV27" i="1" s="1"/>
  <c r="BO26" i="1"/>
  <c r="BN27" i="1"/>
  <c r="J22" i="1"/>
  <c r="L22" i="1"/>
  <c r="I23" i="1"/>
  <c r="AU30" i="1"/>
  <c r="BA29" i="1"/>
  <c r="BB29" i="1" s="1"/>
  <c r="BC29" i="1" s="1"/>
  <c r="BJ28" i="1"/>
  <c r="BP27" i="1"/>
  <c r="BQ27" i="1" s="1"/>
  <c r="G24" i="1"/>
  <c r="F25" i="1"/>
  <c r="CR27" i="1"/>
  <c r="CS26" i="1"/>
  <c r="CD26" i="1"/>
  <c r="CC27" i="1"/>
  <c r="CN68" i="1"/>
  <c r="CT67" i="1"/>
  <c r="BR26" i="1"/>
  <c r="BU26" i="1"/>
  <c r="EX25" i="1"/>
  <c r="EY24" i="1"/>
  <c r="DH25" i="1"/>
  <c r="DI25" i="1" s="1"/>
  <c r="DJ25" i="1" s="1"/>
  <c r="DB26" i="1"/>
  <c r="DT25" i="1"/>
  <c r="DU24" i="1"/>
  <c r="ET26" i="1"/>
  <c r="EZ25" i="1"/>
  <c r="FA25" i="1" s="1"/>
  <c r="FB25" i="1" s="1"/>
  <c r="EJ25" i="1"/>
  <c r="EI26" i="1"/>
  <c r="DG24" i="1"/>
  <c r="DF25" i="1"/>
  <c r="DB65" i="1"/>
  <c r="DH64" i="1"/>
  <c r="EK23" i="1"/>
  <c r="EL23" i="1" s="1"/>
  <c r="EM23" i="1" s="1"/>
  <c r="EE24" i="1"/>
  <c r="DP26" i="1"/>
  <c r="DV25" i="1"/>
  <c r="DW25" i="1" s="1"/>
  <c r="DX25" i="1" s="1"/>
  <c r="BO27" i="1" l="1"/>
  <c r="BN28" i="1"/>
  <c r="BR27" i="1"/>
  <c r="BU27" i="1"/>
  <c r="J23" i="1"/>
  <c r="L23" i="1"/>
  <c r="I24" i="1"/>
  <c r="CS27" i="1"/>
  <c r="CR28" i="1"/>
  <c r="AU31" i="1"/>
  <c r="BA30" i="1"/>
  <c r="BB30" i="1" s="1"/>
  <c r="BC30" i="1" s="1"/>
  <c r="AZ27" i="1"/>
  <c r="AY28" i="1"/>
  <c r="CN69" i="1"/>
  <c r="CT68" i="1"/>
  <c r="BJ29" i="1"/>
  <c r="BP28" i="1"/>
  <c r="BQ28" i="1" s="1"/>
  <c r="CD27" i="1"/>
  <c r="CC28" i="1"/>
  <c r="G25" i="1"/>
  <c r="F26" i="1"/>
  <c r="CN29" i="1"/>
  <c r="CT28" i="1"/>
  <c r="CU28" i="1" s="1"/>
  <c r="CV28" i="1" s="1"/>
  <c r="BY31" i="1"/>
  <c r="CE30" i="1"/>
  <c r="CF30" i="1" s="1"/>
  <c r="CG30" i="1" s="1"/>
  <c r="DB66" i="1"/>
  <c r="DH65" i="1"/>
  <c r="EE25" i="1"/>
  <c r="EK24" i="1"/>
  <c r="EL24" i="1" s="1"/>
  <c r="EM24" i="1" s="1"/>
  <c r="DG25" i="1"/>
  <c r="DF26" i="1"/>
  <c r="EX26" i="1"/>
  <c r="EY25" i="1"/>
  <c r="ET27" i="1"/>
  <c r="EZ26" i="1"/>
  <c r="FA26" i="1" s="1"/>
  <c r="FB26" i="1" s="1"/>
  <c r="DB27" i="1"/>
  <c r="DH26" i="1"/>
  <c r="DI26" i="1" s="1"/>
  <c r="DJ26" i="1" s="1"/>
  <c r="DP27" i="1"/>
  <c r="DV26" i="1"/>
  <c r="DW26" i="1" s="1"/>
  <c r="DX26" i="1" s="1"/>
  <c r="EJ26" i="1"/>
  <c r="EI27" i="1"/>
  <c r="DU25" i="1"/>
  <c r="DT26" i="1"/>
  <c r="CN70" i="1" l="1"/>
  <c r="CT69" i="1"/>
  <c r="BA31" i="1"/>
  <c r="BB31" i="1" s="1"/>
  <c r="BC31" i="1" s="1"/>
  <c r="AU32" i="1"/>
  <c r="J24" i="1"/>
  <c r="I25" i="1"/>
  <c r="L24" i="1"/>
  <c r="BR28" i="1"/>
  <c r="BU28" i="1"/>
  <c r="AY29" i="1"/>
  <c r="AZ28" i="1"/>
  <c r="CS28" i="1"/>
  <c r="CR29" i="1"/>
  <c r="BO28" i="1"/>
  <c r="BN29" i="1"/>
  <c r="CC29" i="1"/>
  <c r="CD28" i="1"/>
  <c r="CT29" i="1"/>
  <c r="CU29" i="1" s="1"/>
  <c r="CV29" i="1" s="1"/>
  <c r="CN30" i="1"/>
  <c r="G26" i="1"/>
  <c r="F27" i="1"/>
  <c r="CE31" i="1"/>
  <c r="CF31" i="1" s="1"/>
  <c r="CG31" i="1" s="1"/>
  <c r="BY32" i="1"/>
  <c r="BP29" i="1"/>
  <c r="BQ29" i="1" s="1"/>
  <c r="BJ30" i="1"/>
  <c r="DP28" i="1"/>
  <c r="DV27" i="1"/>
  <c r="DW27" i="1" s="1"/>
  <c r="DX27" i="1" s="1"/>
  <c r="DG26" i="1"/>
  <c r="DF27" i="1"/>
  <c r="EE26" i="1"/>
  <c r="EK25" i="1"/>
  <c r="EL25" i="1" s="1"/>
  <c r="EM25" i="1" s="1"/>
  <c r="EY26" i="1"/>
  <c r="EX27" i="1"/>
  <c r="DU26" i="1"/>
  <c r="DT27" i="1"/>
  <c r="EZ27" i="1"/>
  <c r="FA27" i="1" s="1"/>
  <c r="FB27" i="1" s="1"/>
  <c r="ET28" i="1"/>
  <c r="EI28" i="1"/>
  <c r="EJ27" i="1"/>
  <c r="DB28" i="1"/>
  <c r="DH27" i="1"/>
  <c r="DI27" i="1" s="1"/>
  <c r="DJ27" i="1" s="1"/>
  <c r="DB67" i="1"/>
  <c r="DH66" i="1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BO29" i="1" l="1"/>
  <c r="BN30" i="1"/>
  <c r="AU33" i="1"/>
  <c r="BA32" i="1"/>
  <c r="BB32" i="1" s="1"/>
  <c r="BC32" i="1" s="1"/>
  <c r="AZ29" i="1"/>
  <c r="AY30" i="1"/>
  <c r="CN31" i="1"/>
  <c r="CT30" i="1"/>
  <c r="CU30" i="1" s="1"/>
  <c r="CV30" i="1" s="1"/>
  <c r="BJ31" i="1"/>
  <c r="BP30" i="1"/>
  <c r="BQ30" i="1" s="1"/>
  <c r="G27" i="1"/>
  <c r="F28" i="1"/>
  <c r="CS29" i="1"/>
  <c r="CR30" i="1"/>
  <c r="L25" i="1"/>
  <c r="J25" i="1"/>
  <c r="I26" i="1"/>
  <c r="BY33" i="1"/>
  <c r="CE32" i="1"/>
  <c r="CF32" i="1" s="1"/>
  <c r="CG32" i="1" s="1"/>
  <c r="BR29" i="1"/>
  <c r="BU29" i="1"/>
  <c r="CD29" i="1"/>
  <c r="CC30" i="1"/>
  <c r="CN71" i="1"/>
  <c r="CT70" i="1"/>
  <c r="DB29" i="1"/>
  <c r="DH28" i="1"/>
  <c r="DI28" i="1" s="1"/>
  <c r="DJ28" i="1" s="1"/>
  <c r="DU27" i="1"/>
  <c r="DT28" i="1"/>
  <c r="EJ28" i="1"/>
  <c r="EI29" i="1"/>
  <c r="ET29" i="1"/>
  <c r="EZ28" i="1"/>
  <c r="FA28" i="1" s="1"/>
  <c r="FB28" i="1" s="1"/>
  <c r="EE27" i="1"/>
  <c r="EK26" i="1"/>
  <c r="EL26" i="1" s="1"/>
  <c r="EM26" i="1" s="1"/>
  <c r="DF28" i="1"/>
  <c r="DG27" i="1"/>
  <c r="DB68" i="1"/>
  <c r="DH67" i="1"/>
  <c r="EY27" i="1"/>
  <c r="EX28" i="1"/>
  <c r="DP29" i="1"/>
  <c r="DV28" i="1"/>
  <c r="DW28" i="1" s="1"/>
  <c r="DX28" i="1" s="1"/>
  <c r="CN32" i="1" l="1"/>
  <c r="CT31" i="1"/>
  <c r="CU31" i="1" s="1"/>
  <c r="CV31" i="1" s="1"/>
  <c r="AU34" i="1"/>
  <c r="BA33" i="1"/>
  <c r="BB33" i="1" s="1"/>
  <c r="BC33" i="1" s="1"/>
  <c r="G28" i="1"/>
  <c r="F29" i="1"/>
  <c r="CR31" i="1"/>
  <c r="CS30" i="1"/>
  <c r="BR30" i="1"/>
  <c r="BU30" i="1"/>
  <c r="AZ30" i="1"/>
  <c r="AY31" i="1"/>
  <c r="BN31" i="1"/>
  <c r="BO30" i="1"/>
  <c r="CD30" i="1"/>
  <c r="CC31" i="1"/>
  <c r="BY34" i="1"/>
  <c r="CE33" i="1"/>
  <c r="CF33" i="1" s="1"/>
  <c r="CG33" i="1" s="1"/>
  <c r="CN72" i="1"/>
  <c r="CT71" i="1"/>
  <c r="L26" i="1"/>
  <c r="J26" i="1"/>
  <c r="I27" i="1"/>
  <c r="BJ32" i="1"/>
  <c r="BP31" i="1"/>
  <c r="BQ31" i="1" s="1"/>
  <c r="DH29" i="1"/>
  <c r="DI29" i="1" s="1"/>
  <c r="DJ29" i="1" s="1"/>
  <c r="DB30" i="1"/>
  <c r="DG28" i="1"/>
  <c r="DF29" i="1"/>
  <c r="ET30" i="1"/>
  <c r="EZ29" i="1"/>
  <c r="FA29" i="1" s="1"/>
  <c r="FB29" i="1" s="1"/>
  <c r="DU28" i="1"/>
  <c r="DT29" i="1"/>
  <c r="EE28" i="1"/>
  <c r="EK27" i="1"/>
  <c r="EL27" i="1" s="1"/>
  <c r="EM27" i="1" s="1"/>
  <c r="EY28" i="1"/>
  <c r="EX29" i="1"/>
  <c r="DH68" i="1"/>
  <c r="DB69" i="1"/>
  <c r="DP30" i="1"/>
  <c r="DV29" i="1"/>
  <c r="DW29" i="1" s="1"/>
  <c r="DX29" i="1" s="1"/>
  <c r="EJ29" i="1"/>
  <c r="EI30" i="1"/>
  <c r="CD31" i="1" l="1"/>
  <c r="CC32" i="1"/>
  <c r="CS31" i="1"/>
  <c r="CR32" i="1"/>
  <c r="AU35" i="1"/>
  <c r="BA34" i="1"/>
  <c r="BB34" i="1" s="1"/>
  <c r="BC34" i="1" s="1"/>
  <c r="J27" i="1"/>
  <c r="L27" i="1"/>
  <c r="I28" i="1"/>
  <c r="CN73" i="1"/>
  <c r="CT72" i="1"/>
  <c r="AZ31" i="1"/>
  <c r="AY32" i="1"/>
  <c r="F30" i="1"/>
  <c r="G29" i="1"/>
  <c r="BR31" i="1"/>
  <c r="BU31" i="1"/>
  <c r="BJ33" i="1"/>
  <c r="BP32" i="1"/>
  <c r="BQ32" i="1" s="1"/>
  <c r="BY35" i="1"/>
  <c r="CE34" i="1"/>
  <c r="CF34" i="1" s="1"/>
  <c r="CG34" i="1" s="1"/>
  <c r="BO31" i="1"/>
  <c r="BN32" i="1"/>
  <c r="CN33" i="1"/>
  <c r="CT32" i="1"/>
  <c r="CU32" i="1" s="1"/>
  <c r="CV32" i="1" s="1"/>
  <c r="ET31" i="1"/>
  <c r="EZ30" i="1"/>
  <c r="FA30" i="1" s="1"/>
  <c r="FB30" i="1" s="1"/>
  <c r="EE29" i="1"/>
  <c r="EK28" i="1"/>
  <c r="EL28" i="1" s="1"/>
  <c r="EM28" i="1" s="1"/>
  <c r="DU29" i="1"/>
  <c r="DT30" i="1"/>
  <c r="DG29" i="1"/>
  <c r="DF30" i="1"/>
  <c r="DB31" i="1"/>
  <c r="DH30" i="1"/>
  <c r="DI30" i="1" s="1"/>
  <c r="DJ30" i="1" s="1"/>
  <c r="EY29" i="1"/>
  <c r="EX30" i="1"/>
  <c r="DB70" i="1"/>
  <c r="DH69" i="1"/>
  <c r="EJ30" i="1"/>
  <c r="EI31" i="1"/>
  <c r="DP31" i="1"/>
  <c r="DV30" i="1"/>
  <c r="DW30" i="1" s="1"/>
  <c r="DX30" i="1" s="1"/>
  <c r="BR32" i="1" l="1"/>
  <c r="BU32" i="1"/>
  <c r="BJ34" i="1"/>
  <c r="BP33" i="1"/>
  <c r="BQ33" i="1" s="1"/>
  <c r="CN74" i="1"/>
  <c r="CT73" i="1"/>
  <c r="CC33" i="1"/>
  <c r="CD32" i="1"/>
  <c r="BO32" i="1"/>
  <c r="BN33" i="1"/>
  <c r="CS32" i="1"/>
  <c r="CR33" i="1"/>
  <c r="F31" i="1"/>
  <c r="G30" i="1"/>
  <c r="CN34" i="1"/>
  <c r="CT33" i="1"/>
  <c r="CU33" i="1" s="1"/>
  <c r="CV33" i="1" s="1"/>
  <c r="BY36" i="1"/>
  <c r="CE35" i="1"/>
  <c r="CF35" i="1" s="1"/>
  <c r="CG35" i="1" s="1"/>
  <c r="AZ32" i="1"/>
  <c r="AY33" i="1"/>
  <c r="L28" i="1"/>
  <c r="I29" i="1"/>
  <c r="J28" i="1"/>
  <c r="AU36" i="1"/>
  <c r="BA35" i="1"/>
  <c r="BB35" i="1" s="1"/>
  <c r="BC35" i="1" s="1"/>
  <c r="EY30" i="1"/>
  <c r="EX31" i="1"/>
  <c r="DG30" i="1"/>
  <c r="DF31" i="1"/>
  <c r="DP32" i="1"/>
  <c r="DV31" i="1"/>
  <c r="DW31" i="1" s="1"/>
  <c r="DX31" i="1" s="1"/>
  <c r="DB71" i="1"/>
  <c r="DH70" i="1"/>
  <c r="EE30" i="1"/>
  <c r="EK29" i="1"/>
  <c r="EL29" i="1" s="1"/>
  <c r="EM29" i="1" s="1"/>
  <c r="DB32" i="1"/>
  <c r="DH31" i="1"/>
  <c r="DI31" i="1" s="1"/>
  <c r="DJ31" i="1" s="1"/>
  <c r="EI32" i="1"/>
  <c r="EJ31" i="1"/>
  <c r="DU30" i="1"/>
  <c r="DT31" i="1"/>
  <c r="EZ31" i="1"/>
  <c r="FA31" i="1" s="1"/>
  <c r="FB31" i="1" s="1"/>
  <c r="ET32" i="1"/>
  <c r="CN35" i="1" l="1"/>
  <c r="CT34" i="1"/>
  <c r="CU34" i="1" s="1"/>
  <c r="CV34" i="1" s="1"/>
  <c r="CD33" i="1"/>
  <c r="CC34" i="1"/>
  <c r="BO33" i="1"/>
  <c r="BN34" i="1"/>
  <c r="BY37" i="1"/>
  <c r="CE36" i="1"/>
  <c r="CF36" i="1" s="1"/>
  <c r="CG36" i="1" s="1"/>
  <c r="G31" i="1"/>
  <c r="F32" i="1"/>
  <c r="CT74" i="1"/>
  <c r="CN75" i="1"/>
  <c r="BJ35" i="1"/>
  <c r="BP34" i="1"/>
  <c r="BQ34" i="1" s="1"/>
  <c r="L29" i="1"/>
  <c r="J29" i="1"/>
  <c r="I30" i="1"/>
  <c r="AU37" i="1"/>
  <c r="BA36" i="1"/>
  <c r="BB36" i="1" s="1"/>
  <c r="BC36" i="1" s="1"/>
  <c r="AZ33" i="1"/>
  <c r="AY34" i="1"/>
  <c r="CS33" i="1"/>
  <c r="CR34" i="1"/>
  <c r="BR33" i="1"/>
  <c r="BU33" i="1"/>
  <c r="DG31" i="1"/>
  <c r="DF32" i="1"/>
  <c r="DT32" i="1"/>
  <c r="DU31" i="1"/>
  <c r="ET33" i="1"/>
  <c r="EZ32" i="1"/>
  <c r="FA32" i="1" s="1"/>
  <c r="FB32" i="1" s="1"/>
  <c r="EJ32" i="1"/>
  <c r="EI33" i="1"/>
  <c r="EK30" i="1"/>
  <c r="EL30" i="1" s="1"/>
  <c r="EM30" i="1" s="1"/>
  <c r="EE31" i="1"/>
  <c r="DV32" i="1"/>
  <c r="DW32" i="1" s="1"/>
  <c r="DX32" i="1" s="1"/>
  <c r="DP33" i="1"/>
  <c r="DB33" i="1"/>
  <c r="DH32" i="1"/>
  <c r="DI32" i="1" s="1"/>
  <c r="DJ32" i="1" s="1"/>
  <c r="DB72" i="1"/>
  <c r="DH71" i="1"/>
  <c r="EX32" i="1"/>
  <c r="EY31" i="1"/>
  <c r="BR34" i="1" l="1"/>
  <c r="BU34" i="1"/>
  <c r="G32" i="1"/>
  <c r="F33" i="1"/>
  <c r="BY38" i="1"/>
  <c r="CE37" i="1"/>
  <c r="CF37" i="1" s="1"/>
  <c r="CG37" i="1" s="1"/>
  <c r="BJ36" i="1"/>
  <c r="BP35" i="1"/>
  <c r="BQ35" i="1" s="1"/>
  <c r="BN35" i="1"/>
  <c r="BO34" i="1"/>
  <c r="CS34" i="1"/>
  <c r="CR35" i="1"/>
  <c r="CD34" i="1"/>
  <c r="CC35" i="1"/>
  <c r="AU38" i="1"/>
  <c r="BA37" i="1"/>
  <c r="BB37" i="1" s="1"/>
  <c r="BC37" i="1" s="1"/>
  <c r="AZ34" i="1"/>
  <c r="AY35" i="1"/>
  <c r="J30" i="1"/>
  <c r="L30" i="1"/>
  <c r="I31" i="1"/>
  <c r="CN76" i="1"/>
  <c r="CT75" i="1"/>
  <c r="CN36" i="1"/>
  <c r="CT35" i="1"/>
  <c r="CU35" i="1" s="1"/>
  <c r="CV35" i="1" s="1"/>
  <c r="EY32" i="1"/>
  <c r="EX33" i="1"/>
  <c r="DH72" i="1"/>
  <c r="DB73" i="1"/>
  <c r="DP34" i="1"/>
  <c r="DV33" i="1"/>
  <c r="DW33" i="1" s="1"/>
  <c r="DX33" i="1" s="1"/>
  <c r="EE32" i="1"/>
  <c r="EK31" i="1"/>
  <c r="EL31" i="1" s="1"/>
  <c r="EM31" i="1" s="1"/>
  <c r="ET34" i="1"/>
  <c r="EZ33" i="1"/>
  <c r="FA33" i="1" s="1"/>
  <c r="FB33" i="1" s="1"/>
  <c r="DU32" i="1"/>
  <c r="DT33" i="1"/>
  <c r="DG32" i="1"/>
  <c r="DF33" i="1"/>
  <c r="DB34" i="1"/>
  <c r="DH33" i="1"/>
  <c r="DI33" i="1" s="1"/>
  <c r="DJ33" i="1" s="1"/>
  <c r="EJ33" i="1"/>
  <c r="EI34" i="1"/>
  <c r="CT76" i="1" l="1"/>
  <c r="CN77" i="1"/>
  <c r="CD35" i="1"/>
  <c r="CC36" i="1"/>
  <c r="BJ37" i="1"/>
  <c r="BP36" i="1"/>
  <c r="BQ36" i="1" s="1"/>
  <c r="J31" i="1"/>
  <c r="L31" i="1"/>
  <c r="I32" i="1"/>
  <c r="BO35" i="1"/>
  <c r="BN36" i="1"/>
  <c r="CE38" i="1"/>
  <c r="CF38" i="1" s="1"/>
  <c r="CG38" i="1" s="1"/>
  <c r="BY39" i="1"/>
  <c r="BA38" i="1"/>
  <c r="BB38" i="1" s="1"/>
  <c r="BC38" i="1" s="1"/>
  <c r="AU39" i="1"/>
  <c r="AZ35" i="1"/>
  <c r="AY36" i="1"/>
  <c r="CN37" i="1"/>
  <c r="CT36" i="1"/>
  <c r="CU36" i="1" s="1"/>
  <c r="CV36" i="1" s="1"/>
  <c r="CS35" i="1"/>
  <c r="CR36" i="1"/>
  <c r="BR35" i="1"/>
  <c r="BU35" i="1"/>
  <c r="F34" i="1"/>
  <c r="G33" i="1"/>
  <c r="DP35" i="1"/>
  <c r="DV34" i="1"/>
  <c r="DW34" i="1" s="1"/>
  <c r="DX34" i="1" s="1"/>
  <c r="DF34" i="1"/>
  <c r="DG33" i="1"/>
  <c r="ET35" i="1"/>
  <c r="EZ34" i="1"/>
  <c r="FA34" i="1" s="1"/>
  <c r="FB34" i="1" s="1"/>
  <c r="DB74" i="1"/>
  <c r="DH73" i="1"/>
  <c r="EY33" i="1"/>
  <c r="EX34" i="1"/>
  <c r="DB35" i="1"/>
  <c r="DH34" i="1"/>
  <c r="DI34" i="1" s="1"/>
  <c r="DJ34" i="1" s="1"/>
  <c r="EJ34" i="1"/>
  <c r="EI35" i="1"/>
  <c r="DU33" i="1"/>
  <c r="DT34" i="1"/>
  <c r="EE33" i="1"/>
  <c r="EK32" i="1"/>
  <c r="EL32" i="1" s="1"/>
  <c r="EM32" i="1" s="1"/>
  <c r="BO36" i="1" l="1"/>
  <c r="BN37" i="1"/>
  <c r="BR36" i="1"/>
  <c r="BU36" i="1"/>
  <c r="CN78" i="1"/>
  <c r="CT77" i="1"/>
  <c r="AU40" i="1"/>
  <c r="BA39" i="1"/>
  <c r="BB39" i="1" s="1"/>
  <c r="BC39" i="1" s="1"/>
  <c r="CN38" i="1"/>
  <c r="CT37" i="1"/>
  <c r="CU37" i="1" s="1"/>
  <c r="CV37" i="1" s="1"/>
  <c r="CS36" i="1"/>
  <c r="CR37" i="1"/>
  <c r="AZ36" i="1"/>
  <c r="AY37" i="1"/>
  <c r="BY40" i="1"/>
  <c r="CE39" i="1"/>
  <c r="CF39" i="1" s="1"/>
  <c r="CG39" i="1" s="1"/>
  <c r="L32" i="1"/>
  <c r="I33" i="1"/>
  <c r="J32" i="1"/>
  <c r="BJ38" i="1"/>
  <c r="BP37" i="1"/>
  <c r="BQ37" i="1" s="1"/>
  <c r="F35" i="1"/>
  <c r="G34" i="1"/>
  <c r="CD36" i="1"/>
  <c r="CC37" i="1"/>
  <c r="EY34" i="1"/>
  <c r="EX35" i="1"/>
  <c r="ET36" i="1"/>
  <c r="EZ35" i="1"/>
  <c r="FA35" i="1" s="1"/>
  <c r="FB35" i="1" s="1"/>
  <c r="DU34" i="1"/>
  <c r="DT35" i="1"/>
  <c r="EE34" i="1"/>
  <c r="EK33" i="1"/>
  <c r="EL33" i="1" s="1"/>
  <c r="EM33" i="1" s="1"/>
  <c r="DP36" i="1"/>
  <c r="DV35" i="1"/>
  <c r="DW35" i="1" s="1"/>
  <c r="DX35" i="1" s="1"/>
  <c r="EI36" i="1"/>
  <c r="EJ35" i="1"/>
  <c r="DB36" i="1"/>
  <c r="DH35" i="1"/>
  <c r="DI35" i="1" s="1"/>
  <c r="DJ35" i="1" s="1"/>
  <c r="DB75" i="1"/>
  <c r="DH74" i="1"/>
  <c r="DG34" i="1"/>
  <c r="DF35" i="1"/>
  <c r="G35" i="1" l="1"/>
  <c r="F36" i="1"/>
  <c r="BY41" i="1"/>
  <c r="CE40" i="1"/>
  <c r="CF40" i="1" s="1"/>
  <c r="CG40" i="1" s="1"/>
  <c r="AU41" i="1"/>
  <c r="BA40" i="1"/>
  <c r="BB40" i="1" s="1"/>
  <c r="BC40" i="1" s="1"/>
  <c r="AZ37" i="1"/>
  <c r="AY38" i="1"/>
  <c r="BN38" i="1"/>
  <c r="BO37" i="1"/>
  <c r="BJ39" i="1"/>
  <c r="BP38" i="1"/>
  <c r="BQ38" i="1" s="1"/>
  <c r="CR38" i="1"/>
  <c r="CS37" i="1"/>
  <c r="CD37" i="1"/>
  <c r="CC38" i="1"/>
  <c r="L33" i="1"/>
  <c r="J33" i="1"/>
  <c r="I34" i="1"/>
  <c r="BR37" i="1"/>
  <c r="BU37" i="1"/>
  <c r="CN39" i="1"/>
  <c r="CT38" i="1"/>
  <c r="CU38" i="1" s="1"/>
  <c r="CV38" i="1" s="1"/>
  <c r="CN79" i="1"/>
  <c r="CT78" i="1"/>
  <c r="EE35" i="1"/>
  <c r="EK34" i="1"/>
  <c r="EL34" i="1" s="1"/>
  <c r="EM34" i="1" s="1"/>
  <c r="DB76" i="1"/>
  <c r="DH75" i="1"/>
  <c r="EY35" i="1"/>
  <c r="EX36" i="1"/>
  <c r="DP37" i="1"/>
  <c r="DV36" i="1"/>
  <c r="DW36" i="1" s="1"/>
  <c r="DX36" i="1" s="1"/>
  <c r="DG35" i="1"/>
  <c r="DF36" i="1"/>
  <c r="DU35" i="1"/>
  <c r="DT36" i="1"/>
  <c r="ET37" i="1"/>
  <c r="EZ36" i="1"/>
  <c r="FA36" i="1" s="1"/>
  <c r="FB36" i="1" s="1"/>
  <c r="DH36" i="1"/>
  <c r="DI36" i="1" s="1"/>
  <c r="DJ36" i="1" s="1"/>
  <c r="DB37" i="1"/>
  <c r="EJ36" i="1"/>
  <c r="EI37" i="1"/>
  <c r="L34" i="1" l="1"/>
  <c r="J34" i="1"/>
  <c r="I35" i="1"/>
  <c r="CN40" i="1"/>
  <c r="CT39" i="1"/>
  <c r="CU39" i="1" s="1"/>
  <c r="CV39" i="1" s="1"/>
  <c r="BY42" i="1"/>
  <c r="CE41" i="1"/>
  <c r="CF41" i="1" s="1"/>
  <c r="CG41" i="1" s="1"/>
  <c r="AZ38" i="1"/>
  <c r="AY39" i="1"/>
  <c r="CS38" i="1"/>
  <c r="CR39" i="1"/>
  <c r="BO38" i="1"/>
  <c r="BN39" i="1"/>
  <c r="G36" i="1"/>
  <c r="F37" i="1"/>
  <c r="BJ40" i="1"/>
  <c r="BP39" i="1"/>
  <c r="BQ39" i="1" s="1"/>
  <c r="CN80" i="1"/>
  <c r="CT79" i="1"/>
  <c r="CD38" i="1"/>
  <c r="CC39" i="1"/>
  <c r="BR38" i="1"/>
  <c r="BU38" i="1"/>
  <c r="AU42" i="1"/>
  <c r="BA41" i="1"/>
  <c r="BB41" i="1" s="1"/>
  <c r="BC41" i="1" s="1"/>
  <c r="DB38" i="1"/>
  <c r="DH37" i="1"/>
  <c r="DI37" i="1" s="1"/>
  <c r="DJ37" i="1" s="1"/>
  <c r="DP38" i="1"/>
  <c r="DV37" i="1"/>
  <c r="DW37" i="1" s="1"/>
  <c r="DX37" i="1" s="1"/>
  <c r="DH76" i="1"/>
  <c r="DB77" i="1"/>
  <c r="DG36" i="1"/>
  <c r="DF37" i="1"/>
  <c r="DU36" i="1"/>
  <c r="DT37" i="1"/>
  <c r="EJ37" i="1"/>
  <c r="EI38" i="1"/>
  <c r="ET38" i="1"/>
  <c r="EZ37" i="1"/>
  <c r="FA37" i="1" s="1"/>
  <c r="FB37" i="1" s="1"/>
  <c r="EY36" i="1"/>
  <c r="EX37" i="1"/>
  <c r="EE36" i="1"/>
  <c r="EK35" i="1"/>
  <c r="EL35" i="1" s="1"/>
  <c r="EM35" i="1" s="1"/>
  <c r="CT40" i="1" l="1"/>
  <c r="CU40" i="1" s="1"/>
  <c r="CV40" i="1" s="1"/>
  <c r="CN41" i="1"/>
  <c r="CT80" i="1"/>
  <c r="CN81" i="1"/>
  <c r="CS39" i="1"/>
  <c r="CR40" i="1"/>
  <c r="J35" i="1"/>
  <c r="L35" i="1"/>
  <c r="I36" i="1"/>
  <c r="CC40" i="1"/>
  <c r="CD39" i="1"/>
  <c r="CE42" i="1"/>
  <c r="CF42" i="1" s="1"/>
  <c r="CG42" i="1" s="1"/>
  <c r="BY43" i="1"/>
  <c r="BP40" i="1"/>
  <c r="BQ40" i="1" s="1"/>
  <c r="BJ41" i="1"/>
  <c r="F38" i="1"/>
  <c r="G37" i="1"/>
  <c r="BA42" i="1"/>
  <c r="BB42" i="1" s="1"/>
  <c r="BC42" i="1" s="1"/>
  <c r="AU43" i="1"/>
  <c r="BR39" i="1"/>
  <c r="BU39" i="1"/>
  <c r="BO39" i="1"/>
  <c r="BN40" i="1"/>
  <c r="AY40" i="1"/>
  <c r="AZ39" i="1"/>
  <c r="EJ38" i="1"/>
  <c r="EI39" i="1"/>
  <c r="DB78" i="1"/>
  <c r="DH77" i="1"/>
  <c r="DB39" i="1"/>
  <c r="DH38" i="1"/>
  <c r="DI38" i="1" s="1"/>
  <c r="DJ38" i="1" s="1"/>
  <c r="DF38" i="1"/>
  <c r="DG37" i="1"/>
  <c r="DP39" i="1"/>
  <c r="DV38" i="1"/>
  <c r="DW38" i="1" s="1"/>
  <c r="DX38" i="1" s="1"/>
  <c r="EY37" i="1"/>
  <c r="EX38" i="1"/>
  <c r="EZ38" i="1"/>
  <c r="FA38" i="1" s="1"/>
  <c r="FB38" i="1" s="1"/>
  <c r="ET39" i="1"/>
  <c r="EE37" i="1"/>
  <c r="EK36" i="1"/>
  <c r="EL36" i="1" s="1"/>
  <c r="EM36" i="1" s="1"/>
  <c r="DU37" i="1"/>
  <c r="DT38" i="1"/>
  <c r="BO40" i="1" l="1"/>
  <c r="BN41" i="1"/>
  <c r="BR40" i="1"/>
  <c r="BU40" i="1"/>
  <c r="CD40" i="1"/>
  <c r="CC41" i="1"/>
  <c r="CS40" i="1"/>
  <c r="CR41" i="1"/>
  <c r="CN42" i="1"/>
  <c r="CT41" i="1"/>
  <c r="CU41" i="1" s="1"/>
  <c r="CV41" i="1" s="1"/>
  <c r="BY44" i="1"/>
  <c r="CE43" i="1"/>
  <c r="CF43" i="1" s="1"/>
  <c r="CG43" i="1" s="1"/>
  <c r="J36" i="1"/>
  <c r="I37" i="1"/>
  <c r="L36" i="1"/>
  <c r="AU44" i="1"/>
  <c r="BA43" i="1"/>
  <c r="BB43" i="1" s="1"/>
  <c r="BC43" i="1" s="1"/>
  <c r="BJ42" i="1"/>
  <c r="BP41" i="1"/>
  <c r="BQ41" i="1" s="1"/>
  <c r="AZ40" i="1"/>
  <c r="AY41" i="1"/>
  <c r="G38" i="1"/>
  <c r="F39" i="1"/>
  <c r="CN82" i="1"/>
  <c r="CT81" i="1"/>
  <c r="EI40" i="1"/>
  <c r="EJ39" i="1"/>
  <c r="EE38" i="1"/>
  <c r="EK37" i="1"/>
  <c r="EL37" i="1" s="1"/>
  <c r="EM37" i="1" s="1"/>
  <c r="EY38" i="1"/>
  <c r="EX39" i="1"/>
  <c r="DG38" i="1"/>
  <c r="DF39" i="1"/>
  <c r="DB79" i="1"/>
  <c r="DH78" i="1"/>
  <c r="DB40" i="1"/>
  <c r="DH39" i="1"/>
  <c r="DI39" i="1" s="1"/>
  <c r="DJ39" i="1" s="1"/>
  <c r="ET40" i="1"/>
  <c r="EZ39" i="1"/>
  <c r="FA39" i="1" s="1"/>
  <c r="FB39" i="1" s="1"/>
  <c r="DP40" i="1"/>
  <c r="DV39" i="1"/>
  <c r="DW39" i="1" s="1"/>
  <c r="DX39" i="1" s="1"/>
  <c r="DU38" i="1"/>
  <c r="DT39" i="1"/>
  <c r="G39" i="1" l="1"/>
  <c r="F40" i="1"/>
  <c r="CE44" i="1"/>
  <c r="CF44" i="1" s="1"/>
  <c r="CG44" i="1" s="1"/>
  <c r="BY45" i="1"/>
  <c r="CR42" i="1"/>
  <c r="CS41" i="1"/>
  <c r="BJ43" i="1"/>
  <c r="BP42" i="1"/>
  <c r="BQ42" i="1" s="1"/>
  <c r="J37" i="1"/>
  <c r="L37" i="1"/>
  <c r="I38" i="1"/>
  <c r="BR41" i="1"/>
  <c r="BU41" i="1"/>
  <c r="CD41" i="1"/>
  <c r="CC42" i="1"/>
  <c r="BN42" i="1"/>
  <c r="BO41" i="1"/>
  <c r="AZ41" i="1"/>
  <c r="AY42" i="1"/>
  <c r="CN83" i="1"/>
  <c r="CT82" i="1"/>
  <c r="AU45" i="1"/>
  <c r="BA44" i="1"/>
  <c r="BB44" i="1" s="1"/>
  <c r="BC44" i="1" s="1"/>
  <c r="CN43" i="1"/>
  <c r="CT42" i="1"/>
  <c r="CU42" i="1" s="1"/>
  <c r="CV42" i="1" s="1"/>
  <c r="DU39" i="1"/>
  <c r="DT40" i="1"/>
  <c r="ET41" i="1"/>
  <c r="EZ40" i="1"/>
  <c r="FA40" i="1" s="1"/>
  <c r="FB40" i="1" s="1"/>
  <c r="EJ40" i="1"/>
  <c r="EI41" i="1"/>
  <c r="DG39" i="1"/>
  <c r="DF40" i="1"/>
  <c r="EX40" i="1"/>
  <c r="EY39" i="1"/>
  <c r="DP41" i="1"/>
  <c r="DV40" i="1"/>
  <c r="DW40" i="1" s="1"/>
  <c r="DX40" i="1" s="1"/>
  <c r="DB41" i="1"/>
  <c r="DH40" i="1"/>
  <c r="DI40" i="1" s="1"/>
  <c r="DJ40" i="1" s="1"/>
  <c r="DB80" i="1"/>
  <c r="DH79" i="1"/>
  <c r="EE39" i="1"/>
  <c r="EK38" i="1"/>
  <c r="EL38" i="1" s="1"/>
  <c r="EM38" i="1" s="1"/>
  <c r="CD42" i="1" l="1"/>
  <c r="CC43" i="1"/>
  <c r="J38" i="1"/>
  <c r="L38" i="1"/>
  <c r="I39" i="1"/>
  <c r="BJ44" i="1"/>
  <c r="BP43" i="1"/>
  <c r="BQ43" i="1" s="1"/>
  <c r="BR42" i="1"/>
  <c r="BU42" i="1"/>
  <c r="F41" i="1"/>
  <c r="G40" i="1"/>
  <c r="AZ42" i="1"/>
  <c r="AY43" i="1"/>
  <c r="BY46" i="1"/>
  <c r="CE45" i="1"/>
  <c r="CF45" i="1" s="1"/>
  <c r="CG45" i="1" s="1"/>
  <c r="AU46" i="1"/>
  <c r="BA45" i="1"/>
  <c r="BB45" i="1" s="1"/>
  <c r="BC45" i="1" s="1"/>
  <c r="CN44" i="1"/>
  <c r="CT43" i="1"/>
  <c r="CU43" i="1" s="1"/>
  <c r="CV43" i="1" s="1"/>
  <c r="CN84" i="1"/>
  <c r="CT83" i="1"/>
  <c r="BO42" i="1"/>
  <c r="BN43" i="1"/>
  <c r="CS42" i="1"/>
  <c r="CR43" i="1"/>
  <c r="DU40" i="1"/>
  <c r="DT41" i="1"/>
  <c r="EE40" i="1"/>
  <c r="EK39" i="1"/>
  <c r="EL39" i="1" s="1"/>
  <c r="EM39" i="1" s="1"/>
  <c r="DB42" i="1"/>
  <c r="DH41" i="1"/>
  <c r="DI41" i="1" s="1"/>
  <c r="DJ41" i="1" s="1"/>
  <c r="DG40" i="1"/>
  <c r="DF41" i="1"/>
  <c r="EI42" i="1"/>
  <c r="EJ41" i="1"/>
  <c r="DB81" i="1"/>
  <c r="DH80" i="1"/>
  <c r="DP42" i="1"/>
  <c r="DV41" i="1"/>
  <c r="DW41" i="1" s="1"/>
  <c r="DX41" i="1" s="1"/>
  <c r="EY40" i="1"/>
  <c r="EX41" i="1"/>
  <c r="ET42" i="1"/>
  <c r="EZ41" i="1"/>
  <c r="FA41" i="1" s="1"/>
  <c r="FB41" i="1" s="1"/>
  <c r="L366" i="4"/>
  <c r="L365" i="4"/>
  <c r="L364" i="4"/>
  <c r="L363" i="4"/>
  <c r="L362" i="4"/>
  <c r="L361" i="4"/>
  <c r="L360" i="4"/>
  <c r="L359" i="4"/>
  <c r="L358" i="4"/>
  <c r="L357" i="4"/>
  <c r="L356" i="4"/>
  <c r="L355" i="4"/>
  <c r="L354" i="4"/>
  <c r="L353" i="4"/>
  <c r="L352" i="4"/>
  <c r="L351" i="4"/>
  <c r="L350" i="4"/>
  <c r="L349" i="4"/>
  <c r="L348" i="4"/>
  <c r="L347" i="4"/>
  <c r="L346" i="4"/>
  <c r="L345" i="4"/>
  <c r="L344" i="4"/>
  <c r="L343" i="4"/>
  <c r="L342" i="4"/>
  <c r="L341" i="4"/>
  <c r="L340" i="4"/>
  <c r="L339" i="4"/>
  <c r="L338" i="4"/>
  <c r="L337" i="4"/>
  <c r="L336" i="4"/>
  <c r="L335" i="4"/>
  <c r="L334" i="4"/>
  <c r="L333" i="4"/>
  <c r="L332" i="4"/>
  <c r="L331" i="4"/>
  <c r="L330" i="4"/>
  <c r="L329" i="4"/>
  <c r="L328" i="4"/>
  <c r="L327" i="4"/>
  <c r="L326" i="4"/>
  <c r="L325" i="4"/>
  <c r="L324" i="4"/>
  <c r="L323" i="4"/>
  <c r="L322" i="4"/>
  <c r="L321" i="4"/>
  <c r="L320" i="4"/>
  <c r="L319" i="4"/>
  <c r="L318" i="4"/>
  <c r="L7" i="4"/>
  <c r="L8" i="4"/>
  <c r="L9" i="4"/>
  <c r="L10" i="4"/>
  <c r="E11" i="4"/>
  <c r="L11" i="4"/>
  <c r="L12" i="4"/>
  <c r="L13" i="4"/>
  <c r="L14" i="4"/>
  <c r="L15" i="4"/>
  <c r="L16" i="4"/>
  <c r="E19" i="4"/>
  <c r="L17" i="4"/>
  <c r="L18" i="4"/>
  <c r="L19" i="4"/>
  <c r="L20" i="4"/>
  <c r="D21" i="4"/>
  <c r="E33" i="4" s="1"/>
  <c r="E41" i="4" s="1"/>
  <c r="L21" i="4"/>
  <c r="L22" i="4"/>
  <c r="L23" i="4"/>
  <c r="L24" i="4"/>
  <c r="L25" i="4"/>
  <c r="L26" i="4"/>
  <c r="D27" i="4"/>
  <c r="D29" i="4" s="1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E52" i="4"/>
  <c r="O321" i="4" s="1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O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O141" i="4"/>
  <c r="L142" i="4"/>
  <c r="L143" i="4"/>
  <c r="L144" i="4"/>
  <c r="L145" i="4"/>
  <c r="L146" i="4"/>
  <c r="L147" i="4"/>
  <c r="L148" i="4"/>
  <c r="O148" i="4"/>
  <c r="L149" i="4"/>
  <c r="L150" i="4"/>
  <c r="L151" i="4"/>
  <c r="L152" i="4"/>
  <c r="L153" i="4"/>
  <c r="L154" i="4"/>
  <c r="L155" i="4"/>
  <c r="L156" i="4"/>
  <c r="O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O172" i="4"/>
  <c r="L173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O294" i="4"/>
  <c r="L295" i="4"/>
  <c r="L296" i="4"/>
  <c r="L297" i="4"/>
  <c r="L298" i="4"/>
  <c r="L299" i="4"/>
  <c r="L300" i="4"/>
  <c r="L301" i="4"/>
  <c r="O301" i="4"/>
  <c r="L302" i="4"/>
  <c r="O302" i="4"/>
  <c r="L303" i="4"/>
  <c r="L304" i="4"/>
  <c r="L305" i="4"/>
  <c r="L306" i="4"/>
  <c r="L307" i="4"/>
  <c r="L308" i="4"/>
  <c r="L309" i="4"/>
  <c r="O309" i="4"/>
  <c r="L310" i="4"/>
  <c r="L311" i="4"/>
  <c r="L312" i="4"/>
  <c r="L313" i="4"/>
  <c r="L314" i="4"/>
  <c r="L315" i="4"/>
  <c r="L316" i="4"/>
  <c r="L317" i="4"/>
  <c r="CN45" i="1" l="1"/>
  <c r="CT44" i="1"/>
  <c r="CU44" i="1" s="1"/>
  <c r="CV44" i="1" s="1"/>
  <c r="BY47" i="1"/>
  <c r="CE46" i="1"/>
  <c r="CF46" i="1" s="1"/>
  <c r="CG46" i="1" s="1"/>
  <c r="F42" i="1"/>
  <c r="G41" i="1"/>
  <c r="BR43" i="1"/>
  <c r="BU43" i="1"/>
  <c r="CS43" i="1"/>
  <c r="CR44" i="1"/>
  <c r="AZ43" i="1"/>
  <c r="AY44" i="1"/>
  <c r="BJ45" i="1"/>
  <c r="BP44" i="1"/>
  <c r="BQ44" i="1" s="1"/>
  <c r="CC44" i="1"/>
  <c r="CD43" i="1"/>
  <c r="BO43" i="1"/>
  <c r="BN44" i="1"/>
  <c r="CT84" i="1"/>
  <c r="CN85" i="1"/>
  <c r="AU47" i="1"/>
  <c r="BA46" i="1"/>
  <c r="BB46" i="1" s="1"/>
  <c r="BC46" i="1" s="1"/>
  <c r="L39" i="1"/>
  <c r="I40" i="1"/>
  <c r="J39" i="1"/>
  <c r="EK40" i="1"/>
  <c r="EL40" i="1" s="1"/>
  <c r="EM40" i="1" s="1"/>
  <c r="EE41" i="1"/>
  <c r="DT42" i="1"/>
  <c r="DU41" i="1"/>
  <c r="EX42" i="1"/>
  <c r="EY41" i="1"/>
  <c r="DG41" i="1"/>
  <c r="DF42" i="1"/>
  <c r="DB43" i="1"/>
  <c r="DH42" i="1"/>
  <c r="DI42" i="1" s="1"/>
  <c r="DJ42" i="1" s="1"/>
  <c r="DB82" i="1"/>
  <c r="DH81" i="1"/>
  <c r="ET43" i="1"/>
  <c r="EZ42" i="1"/>
  <c r="FA42" i="1" s="1"/>
  <c r="FB42" i="1" s="1"/>
  <c r="DV42" i="1"/>
  <c r="DW42" i="1" s="1"/>
  <c r="DX42" i="1" s="1"/>
  <c r="DP43" i="1"/>
  <c r="EJ42" i="1"/>
  <c r="EI43" i="1"/>
  <c r="O149" i="4"/>
  <c r="O346" i="4"/>
  <c r="O365" i="4"/>
  <c r="O336" i="4"/>
  <c r="O331" i="4"/>
  <c r="O285" i="4"/>
  <c r="O278" i="4"/>
  <c r="O124" i="4"/>
  <c r="O110" i="4"/>
  <c r="O361" i="4"/>
  <c r="O341" i="4"/>
  <c r="O355" i="4"/>
  <c r="O165" i="4"/>
  <c r="M7" i="4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M52" i="4" s="1"/>
  <c r="M53" i="4" s="1"/>
  <c r="M54" i="4" s="1"/>
  <c r="M55" i="4" s="1"/>
  <c r="M56" i="4" s="1"/>
  <c r="M57" i="4" s="1"/>
  <c r="M58" i="4" s="1"/>
  <c r="M59" i="4" s="1"/>
  <c r="M60" i="4" s="1"/>
  <c r="M61" i="4" s="1"/>
  <c r="M62" i="4" s="1"/>
  <c r="M63" i="4" s="1"/>
  <c r="M64" i="4" s="1"/>
  <c r="M65" i="4" s="1"/>
  <c r="M66" i="4" s="1"/>
  <c r="M67" i="4" s="1"/>
  <c r="M68" i="4" s="1"/>
  <c r="M69" i="4" s="1"/>
  <c r="M70" i="4" s="1"/>
  <c r="M71" i="4" s="1"/>
  <c r="M72" i="4" s="1"/>
  <c r="M73" i="4" s="1"/>
  <c r="M74" i="4" s="1"/>
  <c r="M75" i="4" s="1"/>
  <c r="M76" i="4" s="1"/>
  <c r="M77" i="4" s="1"/>
  <c r="M78" i="4" s="1"/>
  <c r="M79" i="4" s="1"/>
  <c r="M80" i="4" s="1"/>
  <c r="M81" i="4" s="1"/>
  <c r="M82" i="4" s="1"/>
  <c r="M83" i="4" s="1"/>
  <c r="M84" i="4" s="1"/>
  <c r="M85" i="4" s="1"/>
  <c r="M86" i="4" s="1"/>
  <c r="M87" i="4" s="1"/>
  <c r="M88" i="4" s="1"/>
  <c r="M89" i="4" s="1"/>
  <c r="M90" i="4" s="1"/>
  <c r="M91" i="4" s="1"/>
  <c r="M92" i="4" s="1"/>
  <c r="M93" i="4" s="1"/>
  <c r="M94" i="4" s="1"/>
  <c r="M95" i="4" s="1"/>
  <c r="M96" i="4" s="1"/>
  <c r="M97" i="4" s="1"/>
  <c r="M98" i="4" s="1"/>
  <c r="M99" i="4" s="1"/>
  <c r="M100" i="4" s="1"/>
  <c r="M101" i="4" s="1"/>
  <c r="M102" i="4" s="1"/>
  <c r="M103" i="4" s="1"/>
  <c r="M104" i="4" s="1"/>
  <c r="M105" i="4" s="1"/>
  <c r="M106" i="4" s="1"/>
  <c r="M107" i="4" s="1"/>
  <c r="M108" i="4" s="1"/>
  <c r="M109" i="4" s="1"/>
  <c r="M110" i="4" s="1"/>
  <c r="M111" i="4" s="1"/>
  <c r="M112" i="4" s="1"/>
  <c r="M113" i="4" s="1"/>
  <c r="M114" i="4" s="1"/>
  <c r="M115" i="4" s="1"/>
  <c r="M116" i="4" s="1"/>
  <c r="M117" i="4" s="1"/>
  <c r="M118" i="4" s="1"/>
  <c r="M119" i="4" s="1"/>
  <c r="M120" i="4" s="1"/>
  <c r="M121" i="4" s="1"/>
  <c r="M122" i="4" s="1"/>
  <c r="M123" i="4" s="1"/>
  <c r="M124" i="4" s="1"/>
  <c r="M125" i="4" s="1"/>
  <c r="M126" i="4" s="1"/>
  <c r="M127" i="4" s="1"/>
  <c r="M128" i="4" s="1"/>
  <c r="M129" i="4" s="1"/>
  <c r="M130" i="4" s="1"/>
  <c r="M131" i="4" s="1"/>
  <c r="M132" i="4" s="1"/>
  <c r="M133" i="4" s="1"/>
  <c r="M134" i="4" s="1"/>
  <c r="M135" i="4" s="1"/>
  <c r="M136" i="4" s="1"/>
  <c r="M137" i="4" s="1"/>
  <c r="M138" i="4" s="1"/>
  <c r="M139" i="4" s="1"/>
  <c r="M140" i="4" s="1"/>
  <c r="M141" i="4" s="1"/>
  <c r="M142" i="4" s="1"/>
  <c r="M143" i="4" s="1"/>
  <c r="M144" i="4" s="1"/>
  <c r="M145" i="4" s="1"/>
  <c r="M146" i="4" s="1"/>
  <c r="M147" i="4" s="1"/>
  <c r="M148" i="4" s="1"/>
  <c r="M149" i="4" s="1"/>
  <c r="M150" i="4" s="1"/>
  <c r="M151" i="4" s="1"/>
  <c r="M152" i="4" s="1"/>
  <c r="M153" i="4" s="1"/>
  <c r="M154" i="4" s="1"/>
  <c r="M155" i="4" s="1"/>
  <c r="M156" i="4" s="1"/>
  <c r="M157" i="4" s="1"/>
  <c r="M158" i="4" s="1"/>
  <c r="M159" i="4" s="1"/>
  <c r="M160" i="4" s="1"/>
  <c r="M161" i="4" s="1"/>
  <c r="M162" i="4" s="1"/>
  <c r="M163" i="4" s="1"/>
  <c r="M164" i="4" s="1"/>
  <c r="M165" i="4" s="1"/>
  <c r="M166" i="4" s="1"/>
  <c r="M167" i="4" s="1"/>
  <c r="M168" i="4" s="1"/>
  <c r="M169" i="4" s="1"/>
  <c r="M170" i="4" s="1"/>
  <c r="M171" i="4" s="1"/>
  <c r="M172" i="4" s="1"/>
  <c r="M173" i="4" s="1"/>
  <c r="M174" i="4" s="1"/>
  <c r="M175" i="4" s="1"/>
  <c r="M176" i="4" s="1"/>
  <c r="M177" i="4" s="1"/>
  <c r="M178" i="4" s="1"/>
  <c r="M179" i="4" s="1"/>
  <c r="M180" i="4" s="1"/>
  <c r="M181" i="4" s="1"/>
  <c r="M182" i="4" s="1"/>
  <c r="M183" i="4" s="1"/>
  <c r="M184" i="4" s="1"/>
  <c r="M185" i="4" s="1"/>
  <c r="M186" i="4" s="1"/>
  <c r="M187" i="4" s="1"/>
  <c r="M188" i="4" s="1"/>
  <c r="M189" i="4" s="1"/>
  <c r="M190" i="4" s="1"/>
  <c r="M191" i="4" s="1"/>
  <c r="M192" i="4" s="1"/>
  <c r="M193" i="4" s="1"/>
  <c r="M194" i="4" s="1"/>
  <c r="M195" i="4" s="1"/>
  <c r="M196" i="4" s="1"/>
  <c r="M197" i="4" s="1"/>
  <c r="M198" i="4" s="1"/>
  <c r="M199" i="4" s="1"/>
  <c r="M200" i="4" s="1"/>
  <c r="M201" i="4" s="1"/>
  <c r="M202" i="4" s="1"/>
  <c r="M203" i="4" s="1"/>
  <c r="M204" i="4" s="1"/>
  <c r="M205" i="4" s="1"/>
  <c r="M206" i="4" s="1"/>
  <c r="M207" i="4" s="1"/>
  <c r="M208" i="4" s="1"/>
  <c r="M209" i="4" s="1"/>
  <c r="M210" i="4" s="1"/>
  <c r="M211" i="4" s="1"/>
  <c r="M212" i="4" s="1"/>
  <c r="M213" i="4" s="1"/>
  <c r="M214" i="4" s="1"/>
  <c r="M215" i="4" s="1"/>
  <c r="M216" i="4" s="1"/>
  <c r="M217" i="4" s="1"/>
  <c r="M218" i="4" s="1"/>
  <c r="M219" i="4" s="1"/>
  <c r="M220" i="4" s="1"/>
  <c r="M221" i="4" s="1"/>
  <c r="M222" i="4" s="1"/>
  <c r="M223" i="4" s="1"/>
  <c r="M224" i="4" s="1"/>
  <c r="M225" i="4" s="1"/>
  <c r="M226" i="4" s="1"/>
  <c r="M227" i="4" s="1"/>
  <c r="M228" i="4" s="1"/>
  <c r="M229" i="4" s="1"/>
  <c r="M230" i="4" s="1"/>
  <c r="M231" i="4" s="1"/>
  <c r="M232" i="4" s="1"/>
  <c r="M233" i="4" s="1"/>
  <c r="M234" i="4" s="1"/>
  <c r="M235" i="4" s="1"/>
  <c r="M236" i="4" s="1"/>
  <c r="M237" i="4" s="1"/>
  <c r="M238" i="4" s="1"/>
  <c r="M239" i="4" s="1"/>
  <c r="M240" i="4" s="1"/>
  <c r="M241" i="4" s="1"/>
  <c r="M242" i="4" s="1"/>
  <c r="M243" i="4" s="1"/>
  <c r="M244" i="4" s="1"/>
  <c r="M245" i="4" s="1"/>
  <c r="M246" i="4" s="1"/>
  <c r="M247" i="4" s="1"/>
  <c r="M248" i="4" s="1"/>
  <c r="M249" i="4" s="1"/>
  <c r="M250" i="4" s="1"/>
  <c r="M251" i="4" s="1"/>
  <c r="M252" i="4" s="1"/>
  <c r="M253" i="4" s="1"/>
  <c r="M254" i="4" s="1"/>
  <c r="M255" i="4" s="1"/>
  <c r="M256" i="4" s="1"/>
  <c r="M257" i="4" s="1"/>
  <c r="M258" i="4" s="1"/>
  <c r="M259" i="4" s="1"/>
  <c r="M260" i="4" s="1"/>
  <c r="M261" i="4" s="1"/>
  <c r="M262" i="4" s="1"/>
  <c r="M263" i="4" s="1"/>
  <c r="M264" i="4" s="1"/>
  <c r="M265" i="4" s="1"/>
  <c r="M266" i="4" s="1"/>
  <c r="M267" i="4" s="1"/>
  <c r="M268" i="4" s="1"/>
  <c r="M269" i="4" s="1"/>
  <c r="M270" i="4" s="1"/>
  <c r="M271" i="4" s="1"/>
  <c r="M272" i="4" s="1"/>
  <c r="M273" i="4" s="1"/>
  <c r="M274" i="4" s="1"/>
  <c r="M275" i="4" s="1"/>
  <c r="M276" i="4" s="1"/>
  <c r="M277" i="4" s="1"/>
  <c r="M278" i="4" s="1"/>
  <c r="M279" i="4" s="1"/>
  <c r="M280" i="4" s="1"/>
  <c r="M281" i="4" s="1"/>
  <c r="M282" i="4" s="1"/>
  <c r="M283" i="4" s="1"/>
  <c r="M284" i="4" s="1"/>
  <c r="M285" i="4" s="1"/>
  <c r="M286" i="4" s="1"/>
  <c r="M287" i="4" s="1"/>
  <c r="M288" i="4" s="1"/>
  <c r="M289" i="4" s="1"/>
  <c r="M290" i="4" s="1"/>
  <c r="M291" i="4" s="1"/>
  <c r="M292" i="4" s="1"/>
  <c r="M293" i="4" s="1"/>
  <c r="M294" i="4" s="1"/>
  <c r="M295" i="4" s="1"/>
  <c r="M296" i="4" s="1"/>
  <c r="M297" i="4" s="1"/>
  <c r="M298" i="4" s="1"/>
  <c r="M299" i="4" s="1"/>
  <c r="M300" i="4" s="1"/>
  <c r="M301" i="4" s="1"/>
  <c r="M302" i="4" s="1"/>
  <c r="M303" i="4" s="1"/>
  <c r="M304" i="4" s="1"/>
  <c r="M305" i="4" s="1"/>
  <c r="M306" i="4" s="1"/>
  <c r="M307" i="4" s="1"/>
  <c r="M308" i="4" s="1"/>
  <c r="M309" i="4" s="1"/>
  <c r="M310" i="4" s="1"/>
  <c r="M311" i="4" s="1"/>
  <c r="M312" i="4" s="1"/>
  <c r="M313" i="4" s="1"/>
  <c r="M314" i="4" s="1"/>
  <c r="M315" i="4" s="1"/>
  <c r="M316" i="4" s="1"/>
  <c r="M317" i="4" s="1"/>
  <c r="M318" i="4" s="1"/>
  <c r="M319" i="4" s="1"/>
  <c r="M320" i="4" s="1"/>
  <c r="M321" i="4" s="1"/>
  <c r="M322" i="4" s="1"/>
  <c r="M323" i="4" s="1"/>
  <c r="M324" i="4" s="1"/>
  <c r="M325" i="4" s="1"/>
  <c r="M326" i="4" s="1"/>
  <c r="M327" i="4" s="1"/>
  <c r="M328" i="4" s="1"/>
  <c r="M329" i="4" s="1"/>
  <c r="M330" i="4" s="1"/>
  <c r="M331" i="4" s="1"/>
  <c r="M332" i="4" s="1"/>
  <c r="M333" i="4" s="1"/>
  <c r="M334" i="4" s="1"/>
  <c r="M335" i="4" s="1"/>
  <c r="M336" i="4" s="1"/>
  <c r="M337" i="4" s="1"/>
  <c r="M338" i="4" s="1"/>
  <c r="M339" i="4" s="1"/>
  <c r="M340" i="4" s="1"/>
  <c r="M341" i="4" s="1"/>
  <c r="M342" i="4" s="1"/>
  <c r="M343" i="4" s="1"/>
  <c r="M344" i="4" s="1"/>
  <c r="M345" i="4" s="1"/>
  <c r="M346" i="4" s="1"/>
  <c r="M347" i="4" s="1"/>
  <c r="M348" i="4" s="1"/>
  <c r="M349" i="4" s="1"/>
  <c r="M350" i="4" s="1"/>
  <c r="M351" i="4" s="1"/>
  <c r="M352" i="4" s="1"/>
  <c r="M353" i="4" s="1"/>
  <c r="M354" i="4" s="1"/>
  <c r="M355" i="4" s="1"/>
  <c r="M356" i="4" s="1"/>
  <c r="M357" i="4" s="1"/>
  <c r="M358" i="4" s="1"/>
  <c r="M359" i="4" s="1"/>
  <c r="M360" i="4" s="1"/>
  <c r="M361" i="4" s="1"/>
  <c r="M362" i="4" s="1"/>
  <c r="M363" i="4" s="1"/>
  <c r="M364" i="4" s="1"/>
  <c r="M365" i="4" s="1"/>
  <c r="M366" i="4" s="1"/>
  <c r="O366" i="4"/>
  <c r="O265" i="4"/>
  <c r="O257" i="4"/>
  <c r="O249" i="4"/>
  <c r="O241" i="4"/>
  <c r="O233" i="4"/>
  <c r="O225" i="4"/>
  <c r="O217" i="4"/>
  <c r="O209" i="4"/>
  <c r="O204" i="4"/>
  <c r="O196" i="4"/>
  <c r="O188" i="4"/>
  <c r="O183" i="4"/>
  <c r="O214" i="4"/>
  <c r="O193" i="4"/>
  <c r="O174" i="4"/>
  <c r="O203" i="4"/>
  <c r="O195" i="4"/>
  <c r="O187" i="4"/>
  <c r="O182" i="4"/>
  <c r="O175" i="4"/>
  <c r="O267" i="4"/>
  <c r="O259" i="4"/>
  <c r="O251" i="4"/>
  <c r="O243" i="4"/>
  <c r="O235" i="4"/>
  <c r="O227" i="4"/>
  <c r="O219" i="4"/>
  <c r="O211" i="4"/>
  <c r="O198" i="4"/>
  <c r="O190" i="4"/>
  <c r="O185" i="4"/>
  <c r="O180" i="4"/>
  <c r="O264" i="4"/>
  <c r="O256" i="4"/>
  <c r="O248" i="4"/>
  <c r="O240" i="4"/>
  <c r="O232" i="4"/>
  <c r="O216" i="4"/>
  <c r="O208" i="4"/>
  <c r="O179" i="4"/>
  <c r="O269" i="4"/>
  <c r="O261" i="4"/>
  <c r="O253" i="4"/>
  <c r="O245" i="4"/>
  <c r="O237" i="4"/>
  <c r="O229" i="4"/>
  <c r="O221" i="4"/>
  <c r="O213" i="4"/>
  <c r="O200" i="4"/>
  <c r="O192" i="4"/>
  <c r="O177" i="4"/>
  <c r="O266" i="4"/>
  <c r="O258" i="4"/>
  <c r="O250" i="4"/>
  <c r="O242" i="4"/>
  <c r="O234" i="4"/>
  <c r="O226" i="4"/>
  <c r="O218" i="4"/>
  <c r="O210" i="4"/>
  <c r="O205" i="4"/>
  <c r="O197" i="4"/>
  <c r="O189" i="4"/>
  <c r="O184" i="4"/>
  <c r="O263" i="4"/>
  <c r="O255" i="4"/>
  <c r="O247" i="4"/>
  <c r="O239" i="4"/>
  <c r="O231" i="4"/>
  <c r="O223" i="4"/>
  <c r="O215" i="4"/>
  <c r="O207" i="4"/>
  <c r="O202" i="4"/>
  <c r="O194" i="4"/>
  <c r="O186" i="4"/>
  <c r="O268" i="4"/>
  <c r="O260" i="4"/>
  <c r="O252" i="4"/>
  <c r="O244" i="4"/>
  <c r="O236" i="4"/>
  <c r="O228" i="4"/>
  <c r="O220" i="4"/>
  <c r="O212" i="4"/>
  <c r="O199" i="4"/>
  <c r="O191" i="4"/>
  <c r="O181" i="4"/>
  <c r="O176" i="4"/>
  <c r="O178" i="4"/>
  <c r="O270" i="4"/>
  <c r="O262" i="4"/>
  <c r="O254" i="4"/>
  <c r="O246" i="4"/>
  <c r="O238" i="4"/>
  <c r="O230" i="4"/>
  <c r="O222" i="4"/>
  <c r="O206" i="4"/>
  <c r="O201" i="4"/>
  <c r="O224" i="4"/>
  <c r="O320" i="4"/>
  <c r="O339" i="4"/>
  <c r="O349" i="4"/>
  <c r="O354" i="4"/>
  <c r="O102" i="4"/>
  <c r="O63" i="4"/>
  <c r="O35" i="4"/>
  <c r="O325" i="4"/>
  <c r="O330" i="4"/>
  <c r="O345" i="4"/>
  <c r="O360" i="4"/>
  <c r="O322" i="4"/>
  <c r="O337" i="4"/>
  <c r="O352" i="4"/>
  <c r="O60" i="4"/>
  <c r="O32" i="4"/>
  <c r="O26" i="4"/>
  <c r="O328" i="4"/>
  <c r="O347" i="4"/>
  <c r="O357" i="4"/>
  <c r="O362" i="4"/>
  <c r="O317" i="4"/>
  <c r="O310" i="4"/>
  <c r="O277" i="4"/>
  <c r="O173" i="4"/>
  <c r="O140" i="4"/>
  <c r="O133" i="4"/>
  <c r="O323" i="4"/>
  <c r="O333" i="4"/>
  <c r="O338" i="4"/>
  <c r="O353" i="4"/>
  <c r="O59" i="4"/>
  <c r="O329" i="4"/>
  <c r="O344" i="4"/>
  <c r="O363" i="4"/>
  <c r="O30" i="4"/>
  <c r="O318" i="4"/>
  <c r="O326" i="4"/>
  <c r="O334" i="4"/>
  <c r="O342" i="4"/>
  <c r="O350" i="4"/>
  <c r="O358" i="4"/>
  <c r="O293" i="4"/>
  <c r="O286" i="4"/>
  <c r="O164" i="4"/>
  <c r="O157" i="4"/>
  <c r="O132" i="4"/>
  <c r="O125" i="4"/>
  <c r="O324" i="4"/>
  <c r="O332" i="4"/>
  <c r="O340" i="4"/>
  <c r="O348" i="4"/>
  <c r="O356" i="4"/>
  <c r="O364" i="4"/>
  <c r="O118" i="4"/>
  <c r="O105" i="4"/>
  <c r="O83" i="4"/>
  <c r="O61" i="4"/>
  <c r="O319" i="4"/>
  <c r="O327" i="4"/>
  <c r="O335" i="4"/>
  <c r="O343" i="4"/>
  <c r="O351" i="4"/>
  <c r="O359" i="4"/>
  <c r="E35" i="4"/>
  <c r="O12" i="4"/>
  <c r="O24" i="4"/>
  <c r="O34" i="4"/>
  <c r="O40" i="4"/>
  <c r="O45" i="4"/>
  <c r="O52" i="4"/>
  <c r="O13" i="4"/>
  <c r="O19" i="4"/>
  <c r="O7" i="4"/>
  <c r="O9" i="4"/>
  <c r="O16" i="4"/>
  <c r="O31" i="4"/>
  <c r="O17" i="4"/>
  <c r="O22" i="4"/>
  <c r="O27" i="4"/>
  <c r="O38" i="4"/>
  <c r="O44" i="4"/>
  <c r="O51" i="4"/>
  <c r="O57" i="4"/>
  <c r="E60" i="4"/>
  <c r="O71" i="4"/>
  <c r="O79" i="4"/>
  <c r="O87" i="4"/>
  <c r="O28" i="4"/>
  <c r="O43" i="4"/>
  <c r="O66" i="4"/>
  <c r="O67" i="4"/>
  <c r="O68" i="4"/>
  <c r="O69" i="4"/>
  <c r="O70" i="4"/>
  <c r="O74" i="4"/>
  <c r="O75" i="4"/>
  <c r="O76" i="4"/>
  <c r="O77" i="4"/>
  <c r="O78" i="4"/>
  <c r="O15" i="4"/>
  <c r="O23" i="4"/>
  <c r="O33" i="4"/>
  <c r="O42" i="4"/>
  <c r="O36" i="4"/>
  <c r="O47" i="4"/>
  <c r="O48" i="4"/>
  <c r="O93" i="4"/>
  <c r="O101" i="4"/>
  <c r="O109" i="4"/>
  <c r="O117" i="4"/>
  <c r="O11" i="4"/>
  <c r="O25" i="4"/>
  <c r="O58" i="4"/>
  <c r="O82" i="4"/>
  <c r="O94" i="4"/>
  <c r="O95" i="4"/>
  <c r="O18" i="4"/>
  <c r="O21" i="4"/>
  <c r="O37" i="4"/>
  <c r="O54" i="4"/>
  <c r="E56" i="4"/>
  <c r="O62" i="4"/>
  <c r="O65" i="4"/>
  <c r="O73" i="4"/>
  <c r="O81" i="4"/>
  <c r="O88" i="4"/>
  <c r="O89" i="4"/>
  <c r="O90" i="4"/>
  <c r="O91" i="4"/>
  <c r="O92" i="4"/>
  <c r="O96" i="4"/>
  <c r="O97" i="4"/>
  <c r="O8" i="4"/>
  <c r="O10" i="4"/>
  <c r="O20" i="4"/>
  <c r="O39" i="4"/>
  <c r="O41" i="4"/>
  <c r="O46" i="4"/>
  <c r="O49" i="4"/>
  <c r="O29" i="4"/>
  <c r="O53" i="4"/>
  <c r="O64" i="4"/>
  <c r="O72" i="4"/>
  <c r="O80" i="4"/>
  <c r="O86" i="4"/>
  <c r="O123" i="4"/>
  <c r="O131" i="4"/>
  <c r="O139" i="4"/>
  <c r="O147" i="4"/>
  <c r="O155" i="4"/>
  <c r="O163" i="4"/>
  <c r="O171" i="4"/>
  <c r="O276" i="4"/>
  <c r="O284" i="4"/>
  <c r="O292" i="4"/>
  <c r="O300" i="4"/>
  <c r="O308" i="4"/>
  <c r="O316" i="4"/>
  <c r="O55" i="4"/>
  <c r="O84" i="4"/>
  <c r="O100" i="4"/>
  <c r="O108" i="4"/>
  <c r="O116" i="4"/>
  <c r="O50" i="4"/>
  <c r="O99" i="4"/>
  <c r="O107" i="4"/>
  <c r="O115" i="4"/>
  <c r="O98" i="4"/>
  <c r="O106" i="4"/>
  <c r="O114" i="4"/>
  <c r="O56" i="4"/>
  <c r="O85" i="4"/>
  <c r="O103" i="4"/>
  <c r="O104" i="4"/>
  <c r="O111" i="4"/>
  <c r="O112" i="4"/>
  <c r="O119" i="4"/>
  <c r="O120" i="4"/>
  <c r="O121" i="4"/>
  <c r="O122" i="4"/>
  <c r="O126" i="4"/>
  <c r="O127" i="4"/>
  <c r="O128" i="4"/>
  <c r="O129" i="4"/>
  <c r="O130" i="4"/>
  <c r="O134" i="4"/>
  <c r="O135" i="4"/>
  <c r="O136" i="4"/>
  <c r="O137" i="4"/>
  <c r="O138" i="4"/>
  <c r="O142" i="4"/>
  <c r="O143" i="4"/>
  <c r="O144" i="4"/>
  <c r="O145" i="4"/>
  <c r="O146" i="4"/>
  <c r="O150" i="4"/>
  <c r="O151" i="4"/>
  <c r="O152" i="4"/>
  <c r="O153" i="4"/>
  <c r="O154" i="4"/>
  <c r="O158" i="4"/>
  <c r="O159" i="4"/>
  <c r="O160" i="4"/>
  <c r="O161" i="4"/>
  <c r="O162" i="4"/>
  <c r="O166" i="4"/>
  <c r="O167" i="4"/>
  <c r="O168" i="4"/>
  <c r="O169" i="4"/>
  <c r="O170" i="4"/>
  <c r="O271" i="4"/>
  <c r="O272" i="4"/>
  <c r="O273" i="4"/>
  <c r="O274" i="4"/>
  <c r="O275" i="4"/>
  <c r="O279" i="4"/>
  <c r="O280" i="4"/>
  <c r="O281" i="4"/>
  <c r="O282" i="4"/>
  <c r="O283" i="4"/>
  <c r="O287" i="4"/>
  <c r="O288" i="4"/>
  <c r="O289" i="4"/>
  <c r="O290" i="4"/>
  <c r="O291" i="4"/>
  <c r="O295" i="4"/>
  <c r="O296" i="4"/>
  <c r="O297" i="4"/>
  <c r="O298" i="4"/>
  <c r="O299" i="4"/>
  <c r="O303" i="4"/>
  <c r="O304" i="4"/>
  <c r="O305" i="4"/>
  <c r="O306" i="4"/>
  <c r="O307" i="4"/>
  <c r="O311" i="4"/>
  <c r="O312" i="4"/>
  <c r="O313" i="4"/>
  <c r="O314" i="4"/>
  <c r="O315" i="4"/>
  <c r="O14" i="4"/>
  <c r="E21" i="4"/>
  <c r="E25" i="4"/>
  <c r="CD44" i="1" l="1"/>
  <c r="CC45" i="1"/>
  <c r="BO44" i="1"/>
  <c r="BN45" i="1"/>
  <c r="BR44" i="1"/>
  <c r="BU44" i="1"/>
  <c r="BY48" i="1"/>
  <c r="CE47" i="1"/>
  <c r="CF47" i="1" s="1"/>
  <c r="CG47" i="1" s="1"/>
  <c r="AU48" i="1"/>
  <c r="BA47" i="1"/>
  <c r="BB47" i="1" s="1"/>
  <c r="BC47" i="1" s="1"/>
  <c r="BJ46" i="1"/>
  <c r="BP45" i="1"/>
  <c r="BQ45" i="1" s="1"/>
  <c r="CS44" i="1"/>
  <c r="CR45" i="1"/>
  <c r="L40" i="1"/>
  <c r="J40" i="1"/>
  <c r="I41" i="1"/>
  <c r="CN86" i="1"/>
  <c r="CT85" i="1"/>
  <c r="AZ44" i="1"/>
  <c r="AY45" i="1"/>
  <c r="G42" i="1"/>
  <c r="F43" i="1"/>
  <c r="CN46" i="1"/>
  <c r="CT45" i="1"/>
  <c r="CU45" i="1" s="1"/>
  <c r="CV45" i="1" s="1"/>
  <c r="EJ43" i="1"/>
  <c r="EI44" i="1"/>
  <c r="ET44" i="1"/>
  <c r="EZ43" i="1"/>
  <c r="FA43" i="1" s="1"/>
  <c r="FB43" i="1" s="1"/>
  <c r="DB44" i="1"/>
  <c r="DH43" i="1"/>
  <c r="DI43" i="1" s="1"/>
  <c r="DJ43" i="1" s="1"/>
  <c r="DB83" i="1"/>
  <c r="DH82" i="1"/>
  <c r="DP44" i="1"/>
  <c r="DV43" i="1"/>
  <c r="DW43" i="1" s="1"/>
  <c r="DX43" i="1" s="1"/>
  <c r="DG42" i="1"/>
  <c r="DF43" i="1"/>
  <c r="EY42" i="1"/>
  <c r="EX43" i="1"/>
  <c r="DU42" i="1"/>
  <c r="DT43" i="1"/>
  <c r="EE42" i="1"/>
  <c r="EK41" i="1"/>
  <c r="EL41" i="1" s="1"/>
  <c r="EM41" i="1" s="1"/>
  <c r="R7" i="4"/>
  <c r="R8" i="4" s="1"/>
  <c r="R9" i="4" s="1"/>
  <c r="R10" i="4" s="1"/>
  <c r="R11" i="4" s="1"/>
  <c r="R12" i="4" s="1"/>
  <c r="R13" i="4" s="1"/>
  <c r="R14" i="4" s="1"/>
  <c r="R15" i="4" s="1"/>
  <c r="R16" i="4" s="1"/>
  <c r="R17" i="4" s="1"/>
  <c r="R18" i="4" s="1"/>
  <c r="R19" i="4" s="1"/>
  <c r="R20" i="4" s="1"/>
  <c r="R21" i="4" s="1"/>
  <c r="R22" i="4" s="1"/>
  <c r="R23" i="4" s="1"/>
  <c r="R24" i="4" s="1"/>
  <c r="R25" i="4" s="1"/>
  <c r="R26" i="4" s="1"/>
  <c r="R27" i="4" s="1"/>
  <c r="R28" i="4" s="1"/>
  <c r="R29" i="4" s="1"/>
  <c r="R30" i="4" s="1"/>
  <c r="R31" i="4" s="1"/>
  <c r="R32" i="4" s="1"/>
  <c r="R33" i="4" s="1"/>
  <c r="R34" i="4" s="1"/>
  <c r="R35" i="4" s="1"/>
  <c r="R36" i="4" s="1"/>
  <c r="R37" i="4" s="1"/>
  <c r="R38" i="4" s="1"/>
  <c r="R39" i="4" s="1"/>
  <c r="R40" i="4" s="1"/>
  <c r="R41" i="4" s="1"/>
  <c r="R42" i="4" s="1"/>
  <c r="R43" i="4" s="1"/>
  <c r="R44" i="4" s="1"/>
  <c r="R45" i="4" s="1"/>
  <c r="R46" i="4" s="1"/>
  <c r="R47" i="4" s="1"/>
  <c r="R48" i="4" s="1"/>
  <c r="R49" i="4" s="1"/>
  <c r="R50" i="4" s="1"/>
  <c r="R51" i="4" s="1"/>
  <c r="R52" i="4" s="1"/>
  <c r="R53" i="4" s="1"/>
  <c r="R54" i="4" s="1"/>
  <c r="R55" i="4" s="1"/>
  <c r="R56" i="4" s="1"/>
  <c r="R57" i="4" s="1"/>
  <c r="R58" i="4" s="1"/>
  <c r="R59" i="4" s="1"/>
  <c r="R60" i="4" s="1"/>
  <c r="R61" i="4" s="1"/>
  <c r="R62" i="4" s="1"/>
  <c r="R63" i="4" s="1"/>
  <c r="R64" i="4" s="1"/>
  <c r="R65" i="4" s="1"/>
  <c r="R66" i="4" s="1"/>
  <c r="R67" i="4" s="1"/>
  <c r="R68" i="4" s="1"/>
  <c r="R69" i="4" s="1"/>
  <c r="R70" i="4" s="1"/>
  <c r="R71" i="4" s="1"/>
  <c r="R72" i="4" s="1"/>
  <c r="R73" i="4" s="1"/>
  <c r="R74" i="4" s="1"/>
  <c r="R75" i="4" s="1"/>
  <c r="R76" i="4" s="1"/>
  <c r="R77" i="4" s="1"/>
  <c r="R78" i="4" s="1"/>
  <c r="R79" i="4" s="1"/>
  <c r="R80" i="4" s="1"/>
  <c r="R81" i="4" s="1"/>
  <c r="R82" i="4" s="1"/>
  <c r="R83" i="4" s="1"/>
  <c r="R84" i="4" s="1"/>
  <c r="R85" i="4" s="1"/>
  <c r="R86" i="4" s="1"/>
  <c r="R87" i="4" s="1"/>
  <c r="R88" i="4" s="1"/>
  <c r="R89" i="4" s="1"/>
  <c r="R90" i="4" s="1"/>
  <c r="R91" i="4" s="1"/>
  <c r="R92" i="4" s="1"/>
  <c r="R93" i="4" s="1"/>
  <c r="R94" i="4" s="1"/>
  <c r="R95" i="4" s="1"/>
  <c r="R96" i="4" s="1"/>
  <c r="R97" i="4" s="1"/>
  <c r="R98" i="4" s="1"/>
  <c r="R99" i="4" s="1"/>
  <c r="R100" i="4" s="1"/>
  <c r="R101" i="4" s="1"/>
  <c r="R102" i="4" s="1"/>
  <c r="R103" i="4" s="1"/>
  <c r="R104" i="4" s="1"/>
  <c r="R105" i="4" s="1"/>
  <c r="R106" i="4" s="1"/>
  <c r="R107" i="4" s="1"/>
  <c r="R108" i="4" s="1"/>
  <c r="R109" i="4" s="1"/>
  <c r="R110" i="4" s="1"/>
  <c r="R111" i="4" s="1"/>
  <c r="R112" i="4" s="1"/>
  <c r="R113" i="4" s="1"/>
  <c r="R114" i="4" s="1"/>
  <c r="R115" i="4" s="1"/>
  <c r="R116" i="4" s="1"/>
  <c r="R117" i="4" s="1"/>
  <c r="R118" i="4" s="1"/>
  <c r="R119" i="4" s="1"/>
  <c r="R120" i="4" s="1"/>
  <c r="R121" i="4" s="1"/>
  <c r="R122" i="4" s="1"/>
  <c r="R123" i="4" s="1"/>
  <c r="R124" i="4" s="1"/>
  <c r="R125" i="4" s="1"/>
  <c r="R126" i="4" s="1"/>
  <c r="R127" i="4" s="1"/>
  <c r="R128" i="4" s="1"/>
  <c r="R129" i="4" s="1"/>
  <c r="R130" i="4" s="1"/>
  <c r="R131" i="4" s="1"/>
  <c r="R132" i="4" s="1"/>
  <c r="R133" i="4" s="1"/>
  <c r="R134" i="4" s="1"/>
  <c r="R135" i="4" s="1"/>
  <c r="R136" i="4" s="1"/>
  <c r="R137" i="4" s="1"/>
  <c r="R138" i="4" s="1"/>
  <c r="R139" i="4" s="1"/>
  <c r="R140" i="4" s="1"/>
  <c r="R141" i="4" s="1"/>
  <c r="R142" i="4" s="1"/>
  <c r="R143" i="4" s="1"/>
  <c r="R144" i="4" s="1"/>
  <c r="R145" i="4" s="1"/>
  <c r="R146" i="4" s="1"/>
  <c r="R147" i="4" s="1"/>
  <c r="R148" i="4" s="1"/>
  <c r="R149" i="4" s="1"/>
  <c r="R150" i="4" s="1"/>
  <c r="R151" i="4" s="1"/>
  <c r="R152" i="4" s="1"/>
  <c r="R153" i="4" s="1"/>
  <c r="R154" i="4" s="1"/>
  <c r="R155" i="4" s="1"/>
  <c r="R156" i="4" s="1"/>
  <c r="R157" i="4" s="1"/>
  <c r="R158" i="4" s="1"/>
  <c r="R159" i="4" s="1"/>
  <c r="R160" i="4" s="1"/>
  <c r="R161" i="4" s="1"/>
  <c r="R162" i="4" s="1"/>
  <c r="R163" i="4" s="1"/>
  <c r="R164" i="4" s="1"/>
  <c r="R165" i="4" s="1"/>
  <c r="R166" i="4" s="1"/>
  <c r="R167" i="4" s="1"/>
  <c r="R168" i="4" s="1"/>
  <c r="R169" i="4" s="1"/>
  <c r="R170" i="4" s="1"/>
  <c r="R171" i="4" s="1"/>
  <c r="R172" i="4" s="1"/>
  <c r="R173" i="4" s="1"/>
  <c r="R174" i="4" s="1"/>
  <c r="R175" i="4" s="1"/>
  <c r="R176" i="4" s="1"/>
  <c r="R177" i="4" s="1"/>
  <c r="R178" i="4" s="1"/>
  <c r="R179" i="4" s="1"/>
  <c r="R180" i="4" s="1"/>
  <c r="R181" i="4" s="1"/>
  <c r="R182" i="4" s="1"/>
  <c r="R183" i="4" s="1"/>
  <c r="R184" i="4" s="1"/>
  <c r="R185" i="4" s="1"/>
  <c r="R186" i="4" s="1"/>
  <c r="R187" i="4" s="1"/>
  <c r="R188" i="4" s="1"/>
  <c r="R189" i="4" s="1"/>
  <c r="R190" i="4" s="1"/>
  <c r="R191" i="4" s="1"/>
  <c r="R192" i="4" s="1"/>
  <c r="R193" i="4" s="1"/>
  <c r="R194" i="4" s="1"/>
  <c r="R195" i="4" s="1"/>
  <c r="R196" i="4" s="1"/>
  <c r="R197" i="4" s="1"/>
  <c r="R198" i="4" s="1"/>
  <c r="R199" i="4" s="1"/>
  <c r="R200" i="4" s="1"/>
  <c r="R201" i="4" s="1"/>
  <c r="R202" i="4" s="1"/>
  <c r="R203" i="4" s="1"/>
  <c r="R204" i="4" s="1"/>
  <c r="R205" i="4" s="1"/>
  <c r="R206" i="4" s="1"/>
  <c r="R207" i="4" s="1"/>
  <c r="R208" i="4" s="1"/>
  <c r="R209" i="4" s="1"/>
  <c r="R210" i="4" s="1"/>
  <c r="R211" i="4" s="1"/>
  <c r="R212" i="4" s="1"/>
  <c r="R213" i="4" s="1"/>
  <c r="R214" i="4" s="1"/>
  <c r="R215" i="4" s="1"/>
  <c r="R216" i="4" s="1"/>
  <c r="R217" i="4" s="1"/>
  <c r="R218" i="4" s="1"/>
  <c r="R219" i="4" s="1"/>
  <c r="R220" i="4" s="1"/>
  <c r="R221" i="4" s="1"/>
  <c r="R222" i="4" s="1"/>
  <c r="R223" i="4" s="1"/>
  <c r="R224" i="4" s="1"/>
  <c r="R225" i="4" s="1"/>
  <c r="R226" i="4" s="1"/>
  <c r="R227" i="4" s="1"/>
  <c r="R228" i="4" s="1"/>
  <c r="R229" i="4" s="1"/>
  <c r="R230" i="4" s="1"/>
  <c r="R231" i="4" s="1"/>
  <c r="R232" i="4" s="1"/>
  <c r="R233" i="4" s="1"/>
  <c r="R234" i="4" s="1"/>
  <c r="R235" i="4" s="1"/>
  <c r="R236" i="4" s="1"/>
  <c r="R237" i="4" s="1"/>
  <c r="R238" i="4" s="1"/>
  <c r="R239" i="4" s="1"/>
  <c r="R240" i="4" s="1"/>
  <c r="R241" i="4" s="1"/>
  <c r="R242" i="4" s="1"/>
  <c r="R243" i="4" s="1"/>
  <c r="R244" i="4" s="1"/>
  <c r="R245" i="4" s="1"/>
  <c r="R246" i="4" s="1"/>
  <c r="R247" i="4" s="1"/>
  <c r="R248" i="4" s="1"/>
  <c r="R249" i="4" s="1"/>
  <c r="R250" i="4" s="1"/>
  <c r="R251" i="4" s="1"/>
  <c r="R252" i="4" s="1"/>
  <c r="R253" i="4" s="1"/>
  <c r="R254" i="4" s="1"/>
  <c r="R255" i="4" s="1"/>
  <c r="R256" i="4" s="1"/>
  <c r="R257" i="4" s="1"/>
  <c r="R258" i="4" s="1"/>
  <c r="R259" i="4" s="1"/>
  <c r="R260" i="4" s="1"/>
  <c r="R261" i="4" s="1"/>
  <c r="R262" i="4" s="1"/>
  <c r="R263" i="4" s="1"/>
  <c r="R264" i="4" s="1"/>
  <c r="R265" i="4" s="1"/>
  <c r="R266" i="4" s="1"/>
  <c r="R267" i="4" s="1"/>
  <c r="R268" i="4" s="1"/>
  <c r="R269" i="4" s="1"/>
  <c r="R270" i="4" s="1"/>
  <c r="R271" i="4" s="1"/>
  <c r="R272" i="4" s="1"/>
  <c r="R273" i="4" s="1"/>
  <c r="R274" i="4" s="1"/>
  <c r="R275" i="4" s="1"/>
  <c r="R276" i="4" s="1"/>
  <c r="R277" i="4" s="1"/>
  <c r="R278" i="4" s="1"/>
  <c r="R279" i="4" s="1"/>
  <c r="R280" i="4" s="1"/>
  <c r="R281" i="4" s="1"/>
  <c r="R282" i="4" s="1"/>
  <c r="R283" i="4" s="1"/>
  <c r="R284" i="4" s="1"/>
  <c r="R285" i="4" s="1"/>
  <c r="R286" i="4" s="1"/>
  <c r="R287" i="4" s="1"/>
  <c r="R288" i="4" s="1"/>
  <c r="R289" i="4" s="1"/>
  <c r="R290" i="4" s="1"/>
  <c r="R291" i="4" s="1"/>
  <c r="R292" i="4" s="1"/>
  <c r="R293" i="4" s="1"/>
  <c r="R294" i="4" s="1"/>
  <c r="R295" i="4" s="1"/>
  <c r="R296" i="4" s="1"/>
  <c r="R297" i="4" s="1"/>
  <c r="R298" i="4" s="1"/>
  <c r="R299" i="4" s="1"/>
  <c r="R300" i="4" s="1"/>
  <c r="R301" i="4" s="1"/>
  <c r="R302" i="4" s="1"/>
  <c r="R303" i="4" s="1"/>
  <c r="R304" i="4" s="1"/>
  <c r="R305" i="4" s="1"/>
  <c r="R306" i="4" s="1"/>
  <c r="R307" i="4" s="1"/>
  <c r="R308" i="4" s="1"/>
  <c r="R309" i="4" s="1"/>
  <c r="R310" i="4" s="1"/>
  <c r="R311" i="4" s="1"/>
  <c r="R312" i="4" s="1"/>
  <c r="R313" i="4" s="1"/>
  <c r="R314" i="4" s="1"/>
  <c r="R315" i="4" s="1"/>
  <c r="R316" i="4" s="1"/>
  <c r="R317" i="4" s="1"/>
  <c r="R318" i="4" s="1"/>
  <c r="R319" i="4" s="1"/>
  <c r="R320" i="4" s="1"/>
  <c r="R321" i="4" s="1"/>
  <c r="R322" i="4" s="1"/>
  <c r="R323" i="4" s="1"/>
  <c r="R324" i="4" s="1"/>
  <c r="R325" i="4" s="1"/>
  <c r="R326" i="4" s="1"/>
  <c r="R327" i="4" s="1"/>
  <c r="R328" i="4" s="1"/>
  <c r="R329" i="4" s="1"/>
  <c r="R330" i="4" s="1"/>
  <c r="R331" i="4" s="1"/>
  <c r="R332" i="4" s="1"/>
  <c r="R333" i="4" s="1"/>
  <c r="R334" i="4" s="1"/>
  <c r="R335" i="4" s="1"/>
  <c r="R336" i="4" s="1"/>
  <c r="R337" i="4" s="1"/>
  <c r="R338" i="4" s="1"/>
  <c r="R339" i="4" s="1"/>
  <c r="R340" i="4" s="1"/>
  <c r="R341" i="4" s="1"/>
  <c r="R342" i="4" s="1"/>
  <c r="R343" i="4" s="1"/>
  <c r="R344" i="4" s="1"/>
  <c r="R345" i="4" s="1"/>
  <c r="R346" i="4" s="1"/>
  <c r="R347" i="4" s="1"/>
  <c r="R348" i="4" s="1"/>
  <c r="R349" i="4" s="1"/>
  <c r="R350" i="4" s="1"/>
  <c r="R351" i="4" s="1"/>
  <c r="R352" i="4" s="1"/>
  <c r="R353" i="4" s="1"/>
  <c r="R354" i="4" s="1"/>
  <c r="R355" i="4" s="1"/>
  <c r="R356" i="4" s="1"/>
  <c r="R357" i="4" s="1"/>
  <c r="R358" i="4" s="1"/>
  <c r="R359" i="4" s="1"/>
  <c r="R360" i="4" s="1"/>
  <c r="R361" i="4" s="1"/>
  <c r="R362" i="4" s="1"/>
  <c r="R363" i="4" s="1"/>
  <c r="R364" i="4" s="1"/>
  <c r="R365" i="4" s="1"/>
  <c r="R366" i="4" s="1"/>
  <c r="N7" i="4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N104" i="4" s="1"/>
  <c r="N105" i="4" s="1"/>
  <c r="N106" i="4" s="1"/>
  <c r="N107" i="4" s="1"/>
  <c r="N108" i="4" s="1"/>
  <c r="N109" i="4" s="1"/>
  <c r="N110" i="4" s="1"/>
  <c r="N111" i="4" s="1"/>
  <c r="N112" i="4" s="1"/>
  <c r="N113" i="4" s="1"/>
  <c r="N114" i="4" s="1"/>
  <c r="N115" i="4" s="1"/>
  <c r="N116" i="4" s="1"/>
  <c r="N117" i="4" s="1"/>
  <c r="N118" i="4" s="1"/>
  <c r="N119" i="4" s="1"/>
  <c r="N120" i="4" s="1"/>
  <c r="N121" i="4" s="1"/>
  <c r="N122" i="4" s="1"/>
  <c r="N123" i="4" s="1"/>
  <c r="N124" i="4" s="1"/>
  <c r="N125" i="4" s="1"/>
  <c r="N126" i="4" s="1"/>
  <c r="N127" i="4" s="1"/>
  <c r="N128" i="4" s="1"/>
  <c r="N129" i="4" s="1"/>
  <c r="N130" i="4" s="1"/>
  <c r="N131" i="4" s="1"/>
  <c r="N132" i="4" s="1"/>
  <c r="N133" i="4" s="1"/>
  <c r="N134" i="4" s="1"/>
  <c r="N135" i="4" s="1"/>
  <c r="N136" i="4" s="1"/>
  <c r="N137" i="4" s="1"/>
  <c r="N138" i="4" s="1"/>
  <c r="N139" i="4" s="1"/>
  <c r="N140" i="4" s="1"/>
  <c r="N141" i="4" s="1"/>
  <c r="N142" i="4" s="1"/>
  <c r="N143" i="4" s="1"/>
  <c r="N144" i="4" s="1"/>
  <c r="N145" i="4" s="1"/>
  <c r="N146" i="4" s="1"/>
  <c r="N147" i="4" s="1"/>
  <c r="N148" i="4" s="1"/>
  <c r="N149" i="4" s="1"/>
  <c r="N150" i="4" s="1"/>
  <c r="N151" i="4" s="1"/>
  <c r="N152" i="4" s="1"/>
  <c r="N153" i="4" s="1"/>
  <c r="N154" i="4" s="1"/>
  <c r="N155" i="4" s="1"/>
  <c r="N156" i="4" s="1"/>
  <c r="N157" i="4" s="1"/>
  <c r="N158" i="4" s="1"/>
  <c r="N159" i="4" s="1"/>
  <c r="N160" i="4" s="1"/>
  <c r="N161" i="4" s="1"/>
  <c r="N162" i="4" s="1"/>
  <c r="N163" i="4" s="1"/>
  <c r="N164" i="4" s="1"/>
  <c r="N165" i="4" s="1"/>
  <c r="N166" i="4" s="1"/>
  <c r="N167" i="4" s="1"/>
  <c r="N168" i="4" s="1"/>
  <c r="N169" i="4" s="1"/>
  <c r="N170" i="4" s="1"/>
  <c r="N171" i="4" s="1"/>
  <c r="N172" i="4" s="1"/>
  <c r="N173" i="4" s="1"/>
  <c r="N174" i="4" s="1"/>
  <c r="N175" i="4" s="1"/>
  <c r="N176" i="4" s="1"/>
  <c r="N177" i="4" s="1"/>
  <c r="N178" i="4" s="1"/>
  <c r="N179" i="4" s="1"/>
  <c r="N180" i="4" s="1"/>
  <c r="N181" i="4" s="1"/>
  <c r="N182" i="4" s="1"/>
  <c r="N183" i="4" s="1"/>
  <c r="N184" i="4" s="1"/>
  <c r="N185" i="4" s="1"/>
  <c r="N186" i="4" s="1"/>
  <c r="N187" i="4" s="1"/>
  <c r="N188" i="4" s="1"/>
  <c r="N189" i="4" s="1"/>
  <c r="N190" i="4" s="1"/>
  <c r="N191" i="4" s="1"/>
  <c r="N192" i="4" s="1"/>
  <c r="N193" i="4" s="1"/>
  <c r="N194" i="4" s="1"/>
  <c r="N195" i="4" s="1"/>
  <c r="N196" i="4" s="1"/>
  <c r="N197" i="4" s="1"/>
  <c r="N198" i="4" s="1"/>
  <c r="N199" i="4" s="1"/>
  <c r="N200" i="4" s="1"/>
  <c r="N201" i="4" s="1"/>
  <c r="N202" i="4" s="1"/>
  <c r="N203" i="4" s="1"/>
  <c r="N204" i="4" s="1"/>
  <c r="N205" i="4" s="1"/>
  <c r="N206" i="4" s="1"/>
  <c r="N207" i="4" s="1"/>
  <c r="N208" i="4" s="1"/>
  <c r="N209" i="4" s="1"/>
  <c r="N210" i="4" s="1"/>
  <c r="N211" i="4" s="1"/>
  <c r="N212" i="4" s="1"/>
  <c r="N213" i="4" s="1"/>
  <c r="N214" i="4" s="1"/>
  <c r="N215" i="4" s="1"/>
  <c r="N216" i="4" s="1"/>
  <c r="N217" i="4" s="1"/>
  <c r="N218" i="4" s="1"/>
  <c r="N219" i="4" s="1"/>
  <c r="N220" i="4" s="1"/>
  <c r="N221" i="4" s="1"/>
  <c r="N222" i="4" s="1"/>
  <c r="N223" i="4" s="1"/>
  <c r="N224" i="4" s="1"/>
  <c r="N225" i="4" s="1"/>
  <c r="N226" i="4" s="1"/>
  <c r="N227" i="4" s="1"/>
  <c r="N228" i="4" s="1"/>
  <c r="N229" i="4" s="1"/>
  <c r="N230" i="4" s="1"/>
  <c r="N231" i="4" s="1"/>
  <c r="N232" i="4" s="1"/>
  <c r="N233" i="4" s="1"/>
  <c r="N234" i="4" s="1"/>
  <c r="N235" i="4" s="1"/>
  <c r="N236" i="4" s="1"/>
  <c r="N237" i="4" s="1"/>
  <c r="N238" i="4" s="1"/>
  <c r="N239" i="4" s="1"/>
  <c r="N240" i="4" s="1"/>
  <c r="N241" i="4" s="1"/>
  <c r="N242" i="4" s="1"/>
  <c r="N243" i="4" s="1"/>
  <c r="N244" i="4" s="1"/>
  <c r="N245" i="4" s="1"/>
  <c r="N246" i="4" s="1"/>
  <c r="N247" i="4" s="1"/>
  <c r="N248" i="4" s="1"/>
  <c r="N249" i="4" s="1"/>
  <c r="N250" i="4" s="1"/>
  <c r="N251" i="4" s="1"/>
  <c r="N252" i="4" s="1"/>
  <c r="N253" i="4" s="1"/>
  <c r="N254" i="4" s="1"/>
  <c r="N255" i="4" s="1"/>
  <c r="N256" i="4" s="1"/>
  <c r="N257" i="4" s="1"/>
  <c r="N258" i="4" s="1"/>
  <c r="N259" i="4" s="1"/>
  <c r="N260" i="4" s="1"/>
  <c r="N261" i="4" s="1"/>
  <c r="N262" i="4" s="1"/>
  <c r="N263" i="4" s="1"/>
  <c r="N264" i="4" s="1"/>
  <c r="N265" i="4" s="1"/>
  <c r="N266" i="4" s="1"/>
  <c r="N267" i="4" s="1"/>
  <c r="N268" i="4" s="1"/>
  <c r="N269" i="4" s="1"/>
  <c r="N270" i="4" s="1"/>
  <c r="N271" i="4" s="1"/>
  <c r="N272" i="4" s="1"/>
  <c r="N273" i="4" s="1"/>
  <c r="N274" i="4" s="1"/>
  <c r="N275" i="4" s="1"/>
  <c r="N276" i="4" s="1"/>
  <c r="N277" i="4" s="1"/>
  <c r="N278" i="4" s="1"/>
  <c r="N279" i="4" s="1"/>
  <c r="N280" i="4" s="1"/>
  <c r="N281" i="4" s="1"/>
  <c r="N282" i="4" s="1"/>
  <c r="N283" i="4" s="1"/>
  <c r="N284" i="4" s="1"/>
  <c r="N285" i="4" s="1"/>
  <c r="N286" i="4" s="1"/>
  <c r="N287" i="4" s="1"/>
  <c r="N288" i="4" s="1"/>
  <c r="N289" i="4" s="1"/>
  <c r="N290" i="4" s="1"/>
  <c r="N291" i="4" s="1"/>
  <c r="N292" i="4" s="1"/>
  <c r="N293" i="4" s="1"/>
  <c r="N294" i="4" s="1"/>
  <c r="N295" i="4" s="1"/>
  <c r="N296" i="4" s="1"/>
  <c r="N297" i="4" s="1"/>
  <c r="N298" i="4" s="1"/>
  <c r="N299" i="4" s="1"/>
  <c r="N300" i="4" s="1"/>
  <c r="N301" i="4" s="1"/>
  <c r="N302" i="4" s="1"/>
  <c r="N303" i="4" s="1"/>
  <c r="N304" i="4" s="1"/>
  <c r="N305" i="4" s="1"/>
  <c r="N306" i="4" s="1"/>
  <c r="N307" i="4" s="1"/>
  <c r="N308" i="4" s="1"/>
  <c r="N309" i="4" s="1"/>
  <c r="N310" i="4" s="1"/>
  <c r="N311" i="4" s="1"/>
  <c r="N312" i="4" s="1"/>
  <c r="N313" i="4" s="1"/>
  <c r="N314" i="4" s="1"/>
  <c r="N315" i="4" s="1"/>
  <c r="N316" i="4" s="1"/>
  <c r="N317" i="4" s="1"/>
  <c r="N318" i="4" s="1"/>
  <c r="N319" i="4" s="1"/>
  <c r="N320" i="4" s="1"/>
  <c r="N321" i="4" s="1"/>
  <c r="N322" i="4" s="1"/>
  <c r="N323" i="4" s="1"/>
  <c r="N324" i="4" s="1"/>
  <c r="N325" i="4" s="1"/>
  <c r="N326" i="4" s="1"/>
  <c r="N327" i="4" s="1"/>
  <c r="N328" i="4" s="1"/>
  <c r="N329" i="4" s="1"/>
  <c r="N330" i="4" s="1"/>
  <c r="N331" i="4" s="1"/>
  <c r="N332" i="4" s="1"/>
  <c r="N333" i="4" s="1"/>
  <c r="N334" i="4" s="1"/>
  <c r="N335" i="4" s="1"/>
  <c r="N336" i="4" s="1"/>
  <c r="N337" i="4" s="1"/>
  <c r="N338" i="4" s="1"/>
  <c r="N339" i="4" s="1"/>
  <c r="N340" i="4" s="1"/>
  <c r="N341" i="4" s="1"/>
  <c r="N342" i="4" s="1"/>
  <c r="N343" i="4" s="1"/>
  <c r="N344" i="4" s="1"/>
  <c r="N345" i="4" s="1"/>
  <c r="N346" i="4" s="1"/>
  <c r="N347" i="4" s="1"/>
  <c r="N348" i="4" s="1"/>
  <c r="N349" i="4" s="1"/>
  <c r="N350" i="4" s="1"/>
  <c r="N351" i="4" s="1"/>
  <c r="N352" i="4" s="1"/>
  <c r="N353" i="4" s="1"/>
  <c r="N354" i="4" s="1"/>
  <c r="N355" i="4" s="1"/>
  <c r="N356" i="4" s="1"/>
  <c r="N357" i="4" s="1"/>
  <c r="N358" i="4" s="1"/>
  <c r="N359" i="4" s="1"/>
  <c r="N360" i="4" s="1"/>
  <c r="N361" i="4" s="1"/>
  <c r="N362" i="4" s="1"/>
  <c r="N363" i="4" s="1"/>
  <c r="N364" i="4" s="1"/>
  <c r="N365" i="4" s="1"/>
  <c r="N366" i="4" s="1"/>
  <c r="T270" i="4"/>
  <c r="T262" i="4"/>
  <c r="T254" i="4"/>
  <c r="T246" i="4"/>
  <c r="T238" i="4"/>
  <c r="T230" i="4"/>
  <c r="T222" i="4"/>
  <c r="T214" i="4"/>
  <c r="T206" i="4"/>
  <c r="T201" i="4"/>
  <c r="T193" i="4"/>
  <c r="T185" i="4"/>
  <c r="T267" i="4"/>
  <c r="T219" i="4"/>
  <c r="T198" i="4"/>
  <c r="T181" i="4"/>
  <c r="T264" i="4"/>
  <c r="T256" i="4"/>
  <c r="T248" i="4"/>
  <c r="T240" i="4"/>
  <c r="T232" i="4"/>
  <c r="T224" i="4"/>
  <c r="T216" i="4"/>
  <c r="T208" i="4"/>
  <c r="T203" i="4"/>
  <c r="T195" i="4"/>
  <c r="T187" i="4"/>
  <c r="T182" i="4"/>
  <c r="T177" i="4"/>
  <c r="T269" i="4"/>
  <c r="T261" i="4"/>
  <c r="T253" i="4"/>
  <c r="T245" i="4"/>
  <c r="T237" i="4"/>
  <c r="T229" i="4"/>
  <c r="T221" i="4"/>
  <c r="T200" i="4"/>
  <c r="T266" i="4"/>
  <c r="T258" i="4"/>
  <c r="T250" i="4"/>
  <c r="T242" i="4"/>
  <c r="T234" i="4"/>
  <c r="T226" i="4"/>
  <c r="T218" i="4"/>
  <c r="T210" i="4"/>
  <c r="T197" i="4"/>
  <c r="T189" i="4"/>
  <c r="T184" i="4"/>
  <c r="T179" i="4"/>
  <c r="T263" i="4"/>
  <c r="T255" i="4"/>
  <c r="T247" i="4"/>
  <c r="T239" i="4"/>
  <c r="T231" i="4"/>
  <c r="T223" i="4"/>
  <c r="T215" i="4"/>
  <c r="T207" i="4"/>
  <c r="T202" i="4"/>
  <c r="T194" i="4"/>
  <c r="T268" i="4"/>
  <c r="T260" i="4"/>
  <c r="T252" i="4"/>
  <c r="T244" i="4"/>
  <c r="T236" i="4"/>
  <c r="T228" i="4"/>
  <c r="T220" i="4"/>
  <c r="T212" i="4"/>
  <c r="T199" i="4"/>
  <c r="T191" i="4"/>
  <c r="T176" i="4"/>
  <c r="T174" i="4"/>
  <c r="T265" i="4"/>
  <c r="T257" i="4"/>
  <c r="T249" i="4"/>
  <c r="T241" i="4"/>
  <c r="T233" i="4"/>
  <c r="T225" i="4"/>
  <c r="T217" i="4"/>
  <c r="T209" i="4"/>
  <c r="T204" i="4"/>
  <c r="T196" i="4"/>
  <c r="T188" i="4"/>
  <c r="T183" i="4"/>
  <c r="T178" i="4"/>
  <c r="T259" i="4"/>
  <c r="T251" i="4"/>
  <c r="T243" i="4"/>
  <c r="T235" i="4"/>
  <c r="T227" i="4"/>
  <c r="T211" i="4"/>
  <c r="T190" i="4"/>
  <c r="T180" i="4"/>
  <c r="T175" i="4"/>
  <c r="T213" i="4"/>
  <c r="T205" i="4"/>
  <c r="T192" i="4"/>
  <c r="T186" i="4"/>
  <c r="T364" i="4"/>
  <c r="T356" i="4"/>
  <c r="T348" i="4"/>
  <c r="T340" i="4"/>
  <c r="T332" i="4"/>
  <c r="T324" i="4"/>
  <c r="T334" i="4"/>
  <c r="T318" i="4"/>
  <c r="T341" i="4"/>
  <c r="T359" i="4"/>
  <c r="T351" i="4"/>
  <c r="T327" i="4"/>
  <c r="T361" i="4"/>
  <c r="T353" i="4"/>
  <c r="T345" i="4"/>
  <c r="T337" i="4"/>
  <c r="T329" i="4"/>
  <c r="T321" i="4"/>
  <c r="T358" i="4"/>
  <c r="T350" i="4"/>
  <c r="T342" i="4"/>
  <c r="T326" i="4"/>
  <c r="T328" i="4"/>
  <c r="T357" i="4"/>
  <c r="T325" i="4"/>
  <c r="T362" i="4"/>
  <c r="T346" i="4"/>
  <c r="T322" i="4"/>
  <c r="T363" i="4"/>
  <c r="T355" i="4"/>
  <c r="T347" i="4"/>
  <c r="T339" i="4"/>
  <c r="T331" i="4"/>
  <c r="T323" i="4"/>
  <c r="T360" i="4"/>
  <c r="T352" i="4"/>
  <c r="T344" i="4"/>
  <c r="T336" i="4"/>
  <c r="T320" i="4"/>
  <c r="T365" i="4"/>
  <c r="T349" i="4"/>
  <c r="T333" i="4"/>
  <c r="T354" i="4"/>
  <c r="T338" i="4"/>
  <c r="T330" i="4"/>
  <c r="T366" i="4"/>
  <c r="T343" i="4"/>
  <c r="T335" i="4"/>
  <c r="T319" i="4"/>
  <c r="E37" i="4"/>
  <c r="E29" i="4"/>
  <c r="E27" i="4"/>
  <c r="T9" i="4"/>
  <c r="T16" i="4"/>
  <c r="T31" i="4"/>
  <c r="T49" i="4"/>
  <c r="T10" i="4"/>
  <c r="T21" i="4"/>
  <c r="T12" i="4"/>
  <c r="T24" i="4"/>
  <c r="T34" i="4"/>
  <c r="T40" i="4"/>
  <c r="T7" i="4"/>
  <c r="T14" i="4"/>
  <c r="T20" i="4"/>
  <c r="T25" i="4"/>
  <c r="T29" i="4"/>
  <c r="T35" i="4"/>
  <c r="T41" i="4"/>
  <c r="T47" i="4"/>
  <c r="T54" i="4"/>
  <c r="T60" i="4"/>
  <c r="T67" i="4"/>
  <c r="T75" i="4"/>
  <c r="T83" i="4"/>
  <c r="T13" i="4"/>
  <c r="T30" i="4"/>
  <c r="T39" i="4"/>
  <c r="T44" i="4"/>
  <c r="T45" i="4"/>
  <c r="T46" i="4"/>
  <c r="T55" i="4"/>
  <c r="T8" i="4"/>
  <c r="T19" i="4"/>
  <c r="T23" i="4"/>
  <c r="T26" i="4"/>
  <c r="T27" i="4"/>
  <c r="T32" i="4"/>
  <c r="T33" i="4"/>
  <c r="T37" i="4"/>
  <c r="T50" i="4"/>
  <c r="E64" i="4"/>
  <c r="T66" i="4"/>
  <c r="T74" i="4"/>
  <c r="T82" i="4"/>
  <c r="T89" i="4"/>
  <c r="T97" i="4"/>
  <c r="T105" i="4"/>
  <c r="T113" i="4"/>
  <c r="T42" i="4"/>
  <c r="T59" i="4"/>
  <c r="T63" i="4"/>
  <c r="T85" i="4"/>
  <c r="T28" i="4"/>
  <c r="T52" i="4"/>
  <c r="T71" i="4"/>
  <c r="T79" i="4"/>
  <c r="T84" i="4"/>
  <c r="T58" i="4"/>
  <c r="T62" i="4"/>
  <c r="T68" i="4"/>
  <c r="T76" i="4"/>
  <c r="T15" i="4"/>
  <c r="T18" i="4"/>
  <c r="T43" i="4"/>
  <c r="T51" i="4"/>
  <c r="T57" i="4"/>
  <c r="T61" i="4"/>
  <c r="T70" i="4"/>
  <c r="T78" i="4"/>
  <c r="T81" i="4"/>
  <c r="T90" i="4"/>
  <c r="T91" i="4"/>
  <c r="T92" i="4"/>
  <c r="T93" i="4"/>
  <c r="T94" i="4"/>
  <c r="T95" i="4"/>
  <c r="T98" i="4"/>
  <c r="T99" i="4"/>
  <c r="T100" i="4"/>
  <c r="T101" i="4"/>
  <c r="T102" i="4"/>
  <c r="T103" i="4"/>
  <c r="T106" i="4"/>
  <c r="T107" i="4"/>
  <c r="T108" i="4"/>
  <c r="T109" i="4"/>
  <c r="T110" i="4"/>
  <c r="T111" i="4"/>
  <c r="T114" i="4"/>
  <c r="T115" i="4"/>
  <c r="T116" i="4"/>
  <c r="T117" i="4"/>
  <c r="T118" i="4"/>
  <c r="T119" i="4"/>
  <c r="T127" i="4"/>
  <c r="T135" i="4"/>
  <c r="T143" i="4"/>
  <c r="T151" i="4"/>
  <c r="T159" i="4"/>
  <c r="T167" i="4"/>
  <c r="T272" i="4"/>
  <c r="T280" i="4"/>
  <c r="T288" i="4"/>
  <c r="T296" i="4"/>
  <c r="T304" i="4"/>
  <c r="T312" i="4"/>
  <c r="T126" i="4"/>
  <c r="T134" i="4"/>
  <c r="T142" i="4"/>
  <c r="T150" i="4"/>
  <c r="T158" i="4"/>
  <c r="T17" i="4"/>
  <c r="T69" i="4"/>
  <c r="T77" i="4"/>
  <c r="T88" i="4"/>
  <c r="T96" i="4"/>
  <c r="T22" i="4"/>
  <c r="T73" i="4"/>
  <c r="T87" i="4"/>
  <c r="T104" i="4"/>
  <c r="T112" i="4"/>
  <c r="T120" i="4"/>
  <c r="T128" i="4"/>
  <c r="T136" i="4"/>
  <c r="T144" i="4"/>
  <c r="T152" i="4"/>
  <c r="T160" i="4"/>
  <c r="T169" i="4"/>
  <c r="T274" i="4"/>
  <c r="T282" i="4"/>
  <c r="T290" i="4"/>
  <c r="T298" i="4"/>
  <c r="T306" i="4"/>
  <c r="T314" i="4"/>
  <c r="T36" i="4"/>
  <c r="T53" i="4"/>
  <c r="T124" i="4"/>
  <c r="T133" i="4"/>
  <c r="T140" i="4"/>
  <c r="T149" i="4"/>
  <c r="T156" i="4"/>
  <c r="T163" i="4"/>
  <c r="T277" i="4"/>
  <c r="T281" i="4"/>
  <c r="T286" i="4"/>
  <c r="T309" i="4"/>
  <c r="T313" i="4"/>
  <c r="T72" i="4"/>
  <c r="T166" i="4"/>
  <c r="T170" i="4"/>
  <c r="T276" i="4"/>
  <c r="T295" i="4"/>
  <c r="T299" i="4"/>
  <c r="T308" i="4"/>
  <c r="T64" i="4"/>
  <c r="T121" i="4"/>
  <c r="T130" i="4"/>
  <c r="T137" i="4"/>
  <c r="T146" i="4"/>
  <c r="T153" i="4"/>
  <c r="T285" i="4"/>
  <c r="T289" i="4"/>
  <c r="T294" i="4"/>
  <c r="T317" i="4"/>
  <c r="T11" i="4"/>
  <c r="T38" i="4"/>
  <c r="T123" i="4"/>
  <c r="T139" i="4"/>
  <c r="T155" i="4"/>
  <c r="T162" i="4"/>
  <c r="T165" i="4"/>
  <c r="T271" i="4"/>
  <c r="T275" i="4"/>
  <c r="T284" i="4"/>
  <c r="T303" i="4"/>
  <c r="T307" i="4"/>
  <c r="T316" i="4"/>
  <c r="T65" i="4"/>
  <c r="T125" i="4"/>
  <c r="T132" i="4"/>
  <c r="T141" i="4"/>
  <c r="T148" i="4"/>
  <c r="T157" i="4"/>
  <c r="T168" i="4"/>
  <c r="T173" i="4"/>
  <c r="T56" i="4"/>
  <c r="T131" i="4"/>
  <c r="T138" i="4"/>
  <c r="T164" i="4"/>
  <c r="T291" i="4"/>
  <c r="T283" i="4"/>
  <c r="T292" i="4"/>
  <c r="T293" i="4"/>
  <c r="T145" i="4"/>
  <c r="T172" i="4"/>
  <c r="T278" i="4"/>
  <c r="T300" i="4"/>
  <c r="T310" i="4"/>
  <c r="T129" i="4"/>
  <c r="T315" i="4"/>
  <c r="T122" i="4"/>
  <c r="T287" i="4"/>
  <c r="T302" i="4"/>
  <c r="T48" i="4"/>
  <c r="T80" i="4"/>
  <c r="T171" i="4"/>
  <c r="T279" i="4"/>
  <c r="T297" i="4"/>
  <c r="T305" i="4"/>
  <c r="T311" i="4"/>
  <c r="T86" i="4"/>
  <c r="T147" i="4"/>
  <c r="T154" i="4"/>
  <c r="T273" i="4"/>
  <c r="T301" i="4"/>
  <c r="T161" i="4"/>
  <c r="E43" i="4"/>
  <c r="CN87" i="1" l="1"/>
  <c r="CT87" i="1" s="1"/>
  <c r="CT86" i="1"/>
  <c r="CS45" i="1"/>
  <c r="CR46" i="1"/>
  <c r="BY49" i="1"/>
  <c r="CE48" i="1"/>
  <c r="CF48" i="1" s="1"/>
  <c r="CG48" i="1" s="1"/>
  <c r="G43" i="1"/>
  <c r="F44" i="1"/>
  <c r="BJ47" i="1"/>
  <c r="BP46" i="1"/>
  <c r="BQ46" i="1" s="1"/>
  <c r="AZ45" i="1"/>
  <c r="AY46" i="1"/>
  <c r="J41" i="1"/>
  <c r="L41" i="1"/>
  <c r="I42" i="1"/>
  <c r="AU49" i="1"/>
  <c r="BA48" i="1"/>
  <c r="BB48" i="1" s="1"/>
  <c r="BC48" i="1" s="1"/>
  <c r="CC46" i="1"/>
  <c r="CD45" i="1"/>
  <c r="BO45" i="1"/>
  <c r="BN46" i="1"/>
  <c r="CN47" i="1"/>
  <c r="CT46" i="1"/>
  <c r="CU46" i="1" s="1"/>
  <c r="CV46" i="1" s="1"/>
  <c r="BR45" i="1"/>
  <c r="BU45" i="1"/>
  <c r="DU43" i="1"/>
  <c r="DT44" i="1"/>
  <c r="ET45" i="1"/>
  <c r="EZ44" i="1"/>
  <c r="FA44" i="1" s="1"/>
  <c r="FB44" i="1" s="1"/>
  <c r="EJ44" i="1"/>
  <c r="EI45" i="1"/>
  <c r="DG43" i="1"/>
  <c r="DF44" i="1"/>
  <c r="DB45" i="1"/>
  <c r="DH44" i="1"/>
  <c r="DI44" i="1" s="1"/>
  <c r="DJ44" i="1" s="1"/>
  <c r="EE43" i="1"/>
  <c r="EK42" i="1"/>
  <c r="EL42" i="1" s="1"/>
  <c r="EM42" i="1" s="1"/>
  <c r="EY43" i="1"/>
  <c r="EX44" i="1"/>
  <c r="DP45" i="1"/>
  <c r="DV44" i="1"/>
  <c r="DW44" i="1" s="1"/>
  <c r="DX44" i="1" s="1"/>
  <c r="DB84" i="1"/>
  <c r="DH83" i="1"/>
  <c r="S7" i="4"/>
  <c r="S8" i="4" s="1"/>
  <c r="S9" i="4" s="1"/>
  <c r="S10" i="4" s="1"/>
  <c r="S11" i="4" s="1"/>
  <c r="S12" i="4" s="1"/>
  <c r="S13" i="4" s="1"/>
  <c r="S14" i="4" s="1"/>
  <c r="S15" i="4" s="1"/>
  <c r="S16" i="4" s="1"/>
  <c r="S17" i="4" s="1"/>
  <c r="S18" i="4" s="1"/>
  <c r="S19" i="4" s="1"/>
  <c r="S20" i="4" s="1"/>
  <c r="S21" i="4" s="1"/>
  <c r="S22" i="4" s="1"/>
  <c r="S23" i="4" s="1"/>
  <c r="S24" i="4" s="1"/>
  <c r="S25" i="4" s="1"/>
  <c r="S26" i="4" s="1"/>
  <c r="S27" i="4" s="1"/>
  <c r="S28" i="4" s="1"/>
  <c r="S29" i="4" s="1"/>
  <c r="S30" i="4" s="1"/>
  <c r="S31" i="4" s="1"/>
  <c r="S32" i="4" s="1"/>
  <c r="S33" i="4" s="1"/>
  <c r="S34" i="4" s="1"/>
  <c r="S35" i="4" s="1"/>
  <c r="S36" i="4" s="1"/>
  <c r="S37" i="4" s="1"/>
  <c r="S38" i="4" s="1"/>
  <c r="S39" i="4" s="1"/>
  <c r="S40" i="4" s="1"/>
  <c r="S41" i="4" s="1"/>
  <c r="S42" i="4" s="1"/>
  <c r="S43" i="4" s="1"/>
  <c r="S44" i="4" s="1"/>
  <c r="S45" i="4" s="1"/>
  <c r="S46" i="4" s="1"/>
  <c r="S47" i="4" s="1"/>
  <c r="S48" i="4" s="1"/>
  <c r="S49" i="4" s="1"/>
  <c r="S50" i="4" s="1"/>
  <c r="S51" i="4" s="1"/>
  <c r="S52" i="4" s="1"/>
  <c r="S53" i="4" s="1"/>
  <c r="S54" i="4" s="1"/>
  <c r="S55" i="4" s="1"/>
  <c r="S56" i="4" s="1"/>
  <c r="S57" i="4" s="1"/>
  <c r="S58" i="4" s="1"/>
  <c r="S59" i="4" s="1"/>
  <c r="S60" i="4" s="1"/>
  <c r="S61" i="4" s="1"/>
  <c r="S62" i="4" s="1"/>
  <c r="S63" i="4" s="1"/>
  <c r="S64" i="4" s="1"/>
  <c r="S65" i="4" s="1"/>
  <c r="S66" i="4" s="1"/>
  <c r="S67" i="4" s="1"/>
  <c r="S68" i="4" s="1"/>
  <c r="S69" i="4" s="1"/>
  <c r="S70" i="4" s="1"/>
  <c r="S71" i="4" s="1"/>
  <c r="S72" i="4" s="1"/>
  <c r="S73" i="4" s="1"/>
  <c r="S74" i="4" s="1"/>
  <c r="S75" i="4" s="1"/>
  <c r="S76" i="4" s="1"/>
  <c r="S77" i="4" s="1"/>
  <c r="S78" i="4" s="1"/>
  <c r="S79" i="4" s="1"/>
  <c r="S80" i="4" s="1"/>
  <c r="S81" i="4" s="1"/>
  <c r="S82" i="4" s="1"/>
  <c r="S83" i="4" s="1"/>
  <c r="S84" i="4" s="1"/>
  <c r="S85" i="4" s="1"/>
  <c r="S86" i="4" s="1"/>
  <c r="S87" i="4" s="1"/>
  <c r="S88" i="4" s="1"/>
  <c r="S89" i="4" s="1"/>
  <c r="S90" i="4" s="1"/>
  <c r="S91" i="4" s="1"/>
  <c r="S92" i="4" s="1"/>
  <c r="S93" i="4" s="1"/>
  <c r="S94" i="4" s="1"/>
  <c r="S95" i="4" s="1"/>
  <c r="S96" i="4" s="1"/>
  <c r="S97" i="4" s="1"/>
  <c r="S98" i="4" s="1"/>
  <c r="S99" i="4" s="1"/>
  <c r="S100" i="4" s="1"/>
  <c r="S101" i="4" s="1"/>
  <c r="S102" i="4" s="1"/>
  <c r="S103" i="4" s="1"/>
  <c r="S104" i="4" s="1"/>
  <c r="S105" i="4" s="1"/>
  <c r="S106" i="4" s="1"/>
  <c r="S107" i="4" s="1"/>
  <c r="S108" i="4" s="1"/>
  <c r="S109" i="4" s="1"/>
  <c r="S110" i="4" s="1"/>
  <c r="S111" i="4" s="1"/>
  <c r="S112" i="4" s="1"/>
  <c r="S113" i="4" s="1"/>
  <c r="S114" i="4" s="1"/>
  <c r="S115" i="4" s="1"/>
  <c r="S116" i="4" s="1"/>
  <c r="S117" i="4" s="1"/>
  <c r="S118" i="4" s="1"/>
  <c r="S119" i="4" s="1"/>
  <c r="S120" i="4" s="1"/>
  <c r="S121" i="4" s="1"/>
  <c r="S122" i="4" s="1"/>
  <c r="S123" i="4" s="1"/>
  <c r="S124" i="4" s="1"/>
  <c r="S125" i="4" s="1"/>
  <c r="S126" i="4" s="1"/>
  <c r="S127" i="4" s="1"/>
  <c r="S128" i="4" s="1"/>
  <c r="S129" i="4" s="1"/>
  <c r="S130" i="4" s="1"/>
  <c r="S131" i="4" s="1"/>
  <c r="S132" i="4" s="1"/>
  <c r="S133" i="4" s="1"/>
  <c r="S134" i="4" s="1"/>
  <c r="S135" i="4" s="1"/>
  <c r="S136" i="4" s="1"/>
  <c r="S137" i="4" s="1"/>
  <c r="S138" i="4" s="1"/>
  <c r="S139" i="4" s="1"/>
  <c r="S140" i="4" s="1"/>
  <c r="S141" i="4" s="1"/>
  <c r="S142" i="4" s="1"/>
  <c r="S143" i="4" s="1"/>
  <c r="S144" i="4" s="1"/>
  <c r="S145" i="4" s="1"/>
  <c r="S146" i="4" s="1"/>
  <c r="S147" i="4" s="1"/>
  <c r="S148" i="4" s="1"/>
  <c r="S149" i="4" s="1"/>
  <c r="S150" i="4" s="1"/>
  <c r="S151" i="4" s="1"/>
  <c r="S152" i="4" s="1"/>
  <c r="S153" i="4" s="1"/>
  <c r="S154" i="4" s="1"/>
  <c r="S155" i="4" s="1"/>
  <c r="S156" i="4" s="1"/>
  <c r="S157" i="4" s="1"/>
  <c r="S158" i="4" s="1"/>
  <c r="S159" i="4" s="1"/>
  <c r="S160" i="4" s="1"/>
  <c r="S161" i="4" s="1"/>
  <c r="S162" i="4" s="1"/>
  <c r="S163" i="4" s="1"/>
  <c r="S164" i="4" s="1"/>
  <c r="S165" i="4" s="1"/>
  <c r="S166" i="4" s="1"/>
  <c r="S167" i="4" s="1"/>
  <c r="S168" i="4" s="1"/>
  <c r="S169" i="4" s="1"/>
  <c r="S170" i="4" s="1"/>
  <c r="S171" i="4" s="1"/>
  <c r="S172" i="4" s="1"/>
  <c r="S173" i="4" s="1"/>
  <c r="S174" i="4" s="1"/>
  <c r="S175" i="4" s="1"/>
  <c r="S176" i="4" s="1"/>
  <c r="S177" i="4" s="1"/>
  <c r="S178" i="4" s="1"/>
  <c r="S179" i="4" s="1"/>
  <c r="S180" i="4" s="1"/>
  <c r="S181" i="4" s="1"/>
  <c r="S182" i="4" s="1"/>
  <c r="S183" i="4" s="1"/>
  <c r="S184" i="4" s="1"/>
  <c r="S185" i="4" s="1"/>
  <c r="S186" i="4" s="1"/>
  <c r="S187" i="4" s="1"/>
  <c r="S188" i="4" s="1"/>
  <c r="S189" i="4" s="1"/>
  <c r="S190" i="4" s="1"/>
  <c r="S191" i="4" s="1"/>
  <c r="S192" i="4" s="1"/>
  <c r="S193" i="4" s="1"/>
  <c r="S194" i="4" s="1"/>
  <c r="S195" i="4" s="1"/>
  <c r="S196" i="4" s="1"/>
  <c r="S197" i="4" s="1"/>
  <c r="S198" i="4" s="1"/>
  <c r="S199" i="4" s="1"/>
  <c r="S200" i="4" s="1"/>
  <c r="S201" i="4" s="1"/>
  <c r="S202" i="4" s="1"/>
  <c r="S203" i="4" s="1"/>
  <c r="S204" i="4" s="1"/>
  <c r="S205" i="4" s="1"/>
  <c r="S206" i="4" s="1"/>
  <c r="S207" i="4" s="1"/>
  <c r="S208" i="4" s="1"/>
  <c r="S209" i="4" s="1"/>
  <c r="S210" i="4" s="1"/>
  <c r="S211" i="4" s="1"/>
  <c r="S212" i="4" s="1"/>
  <c r="S213" i="4" s="1"/>
  <c r="S214" i="4" s="1"/>
  <c r="S215" i="4" s="1"/>
  <c r="S216" i="4" s="1"/>
  <c r="S217" i="4" s="1"/>
  <c r="S218" i="4" s="1"/>
  <c r="S219" i="4" s="1"/>
  <c r="S220" i="4" s="1"/>
  <c r="S221" i="4" s="1"/>
  <c r="S222" i="4" s="1"/>
  <c r="S223" i="4" s="1"/>
  <c r="S224" i="4" s="1"/>
  <c r="S225" i="4" s="1"/>
  <c r="S226" i="4" s="1"/>
  <c r="S227" i="4" s="1"/>
  <c r="S228" i="4" s="1"/>
  <c r="S229" i="4" s="1"/>
  <c r="S230" i="4" s="1"/>
  <c r="S231" i="4" s="1"/>
  <c r="S232" i="4" s="1"/>
  <c r="S233" i="4" s="1"/>
  <c r="S234" i="4" s="1"/>
  <c r="S235" i="4" s="1"/>
  <c r="S236" i="4" s="1"/>
  <c r="S237" i="4" s="1"/>
  <c r="S238" i="4" s="1"/>
  <c r="S239" i="4" s="1"/>
  <c r="S240" i="4" s="1"/>
  <c r="S241" i="4" s="1"/>
  <c r="S242" i="4" s="1"/>
  <c r="S243" i="4" s="1"/>
  <c r="S244" i="4" s="1"/>
  <c r="S245" i="4" s="1"/>
  <c r="S246" i="4" s="1"/>
  <c r="S247" i="4" s="1"/>
  <c r="S248" i="4" s="1"/>
  <c r="S249" i="4" s="1"/>
  <c r="S250" i="4" s="1"/>
  <c r="S251" i="4" s="1"/>
  <c r="S252" i="4" s="1"/>
  <c r="S253" i="4" s="1"/>
  <c r="S254" i="4" s="1"/>
  <c r="S255" i="4" s="1"/>
  <c r="S256" i="4" s="1"/>
  <c r="S257" i="4" s="1"/>
  <c r="S258" i="4" s="1"/>
  <c r="S259" i="4" s="1"/>
  <c r="S260" i="4" s="1"/>
  <c r="S261" i="4" s="1"/>
  <c r="S262" i="4" s="1"/>
  <c r="S263" i="4" s="1"/>
  <c r="S264" i="4" s="1"/>
  <c r="S265" i="4" s="1"/>
  <c r="S266" i="4" s="1"/>
  <c r="S267" i="4" s="1"/>
  <c r="S268" i="4" s="1"/>
  <c r="S269" i="4" s="1"/>
  <c r="S270" i="4" s="1"/>
  <c r="S271" i="4" s="1"/>
  <c r="S272" i="4" s="1"/>
  <c r="S273" i="4" s="1"/>
  <c r="S274" i="4" s="1"/>
  <c r="S275" i="4" s="1"/>
  <c r="S276" i="4" s="1"/>
  <c r="S277" i="4" s="1"/>
  <c r="S278" i="4" s="1"/>
  <c r="S279" i="4" s="1"/>
  <c r="S280" i="4" s="1"/>
  <c r="S281" i="4" s="1"/>
  <c r="S282" i="4" s="1"/>
  <c r="S283" i="4" s="1"/>
  <c r="S284" i="4" s="1"/>
  <c r="S285" i="4" s="1"/>
  <c r="S286" i="4" s="1"/>
  <c r="S287" i="4" s="1"/>
  <c r="S288" i="4" s="1"/>
  <c r="S289" i="4" s="1"/>
  <c r="S290" i="4" s="1"/>
  <c r="S291" i="4" s="1"/>
  <c r="S292" i="4" s="1"/>
  <c r="S293" i="4" s="1"/>
  <c r="S294" i="4" s="1"/>
  <c r="S295" i="4" s="1"/>
  <c r="S296" i="4" s="1"/>
  <c r="S297" i="4" s="1"/>
  <c r="S298" i="4" s="1"/>
  <c r="S299" i="4" s="1"/>
  <c r="S300" i="4" s="1"/>
  <c r="S301" i="4" s="1"/>
  <c r="S302" i="4" s="1"/>
  <c r="S303" i="4" s="1"/>
  <c r="S304" i="4" s="1"/>
  <c r="S305" i="4" s="1"/>
  <c r="S306" i="4" s="1"/>
  <c r="S307" i="4" s="1"/>
  <c r="S308" i="4" s="1"/>
  <c r="S309" i="4" s="1"/>
  <c r="S310" i="4" s="1"/>
  <c r="S311" i="4" s="1"/>
  <c r="S312" i="4" s="1"/>
  <c r="S313" i="4" s="1"/>
  <c r="S314" i="4" s="1"/>
  <c r="S315" i="4" s="1"/>
  <c r="S316" i="4" s="1"/>
  <c r="S317" i="4" s="1"/>
  <c r="S318" i="4" s="1"/>
  <c r="S319" i="4" s="1"/>
  <c r="S320" i="4" s="1"/>
  <c r="S321" i="4" s="1"/>
  <c r="S322" i="4" s="1"/>
  <c r="S323" i="4" s="1"/>
  <c r="S324" i="4" s="1"/>
  <c r="S325" i="4" s="1"/>
  <c r="S326" i="4" s="1"/>
  <c r="S327" i="4" s="1"/>
  <c r="S328" i="4" s="1"/>
  <c r="S329" i="4" s="1"/>
  <c r="S330" i="4" s="1"/>
  <c r="S331" i="4" s="1"/>
  <c r="S332" i="4" s="1"/>
  <c r="S333" i="4" s="1"/>
  <c r="S334" i="4" s="1"/>
  <c r="S335" i="4" s="1"/>
  <c r="S336" i="4" s="1"/>
  <c r="S337" i="4" s="1"/>
  <c r="S338" i="4" s="1"/>
  <c r="S339" i="4" s="1"/>
  <c r="S340" i="4" s="1"/>
  <c r="S341" i="4" s="1"/>
  <c r="S342" i="4" s="1"/>
  <c r="S343" i="4" s="1"/>
  <c r="S344" i="4" s="1"/>
  <c r="S345" i="4" s="1"/>
  <c r="S346" i="4" s="1"/>
  <c r="S347" i="4" s="1"/>
  <c r="S348" i="4" s="1"/>
  <c r="S349" i="4" s="1"/>
  <c r="S350" i="4" s="1"/>
  <c r="S351" i="4" s="1"/>
  <c r="S352" i="4" s="1"/>
  <c r="S353" i="4" s="1"/>
  <c r="S354" i="4" s="1"/>
  <c r="S355" i="4" s="1"/>
  <c r="S356" i="4" s="1"/>
  <c r="S357" i="4" s="1"/>
  <c r="S358" i="4" s="1"/>
  <c r="S359" i="4" s="1"/>
  <c r="S360" i="4" s="1"/>
  <c r="S361" i="4" s="1"/>
  <c r="S362" i="4" s="1"/>
  <c r="S363" i="4" s="1"/>
  <c r="S364" i="4" s="1"/>
  <c r="S365" i="4" s="1"/>
  <c r="S366" i="4" s="1"/>
  <c r="P8" i="4"/>
  <c r="P7" i="4"/>
  <c r="E45" i="4"/>
  <c r="AZ46" i="1" l="1"/>
  <c r="AY47" i="1"/>
  <c r="CS46" i="1"/>
  <c r="CR47" i="1"/>
  <c r="CN48" i="1"/>
  <c r="CT47" i="1"/>
  <c r="CU47" i="1" s="1"/>
  <c r="CV47" i="1" s="1"/>
  <c r="J42" i="1"/>
  <c r="L42" i="1"/>
  <c r="I43" i="1"/>
  <c r="AU50" i="1"/>
  <c r="BA49" i="1"/>
  <c r="BB49" i="1" s="1"/>
  <c r="BC49" i="1" s="1"/>
  <c r="F45" i="1"/>
  <c r="G44" i="1"/>
  <c r="CD46" i="1"/>
  <c r="CC47" i="1"/>
  <c r="BR46" i="1"/>
  <c r="BU46" i="1"/>
  <c r="BO46" i="1"/>
  <c r="BN47" i="1"/>
  <c r="BJ48" i="1"/>
  <c r="BP47" i="1"/>
  <c r="BQ47" i="1" s="1"/>
  <c r="BY50" i="1"/>
  <c r="CE49" i="1"/>
  <c r="CF49" i="1" s="1"/>
  <c r="CG49" i="1" s="1"/>
  <c r="ET46" i="1"/>
  <c r="EZ45" i="1"/>
  <c r="FA45" i="1" s="1"/>
  <c r="FB45" i="1" s="1"/>
  <c r="DU44" i="1"/>
  <c r="DT45" i="1"/>
  <c r="DB85" i="1"/>
  <c r="DH84" i="1"/>
  <c r="DB46" i="1"/>
  <c r="DH45" i="1"/>
  <c r="DI45" i="1" s="1"/>
  <c r="DJ45" i="1" s="1"/>
  <c r="DP46" i="1"/>
  <c r="DV45" i="1"/>
  <c r="DW45" i="1" s="1"/>
  <c r="DX45" i="1" s="1"/>
  <c r="EY44" i="1"/>
  <c r="EX45" i="1"/>
  <c r="EE44" i="1"/>
  <c r="EK43" i="1"/>
  <c r="EL43" i="1" s="1"/>
  <c r="EM43" i="1" s="1"/>
  <c r="DG44" i="1"/>
  <c r="DF45" i="1"/>
  <c r="EJ45" i="1"/>
  <c r="EI46" i="1"/>
  <c r="U14" i="4"/>
  <c r="U11" i="4"/>
  <c r="U9" i="4"/>
  <c r="U8" i="4"/>
  <c r="U10" i="4"/>
  <c r="U7" i="4"/>
  <c r="P9" i="4"/>
  <c r="CS47" i="1" l="1"/>
  <c r="CR48" i="1"/>
  <c r="BY51" i="1"/>
  <c r="CE50" i="1"/>
  <c r="CF50" i="1" s="1"/>
  <c r="CG50" i="1" s="1"/>
  <c r="CD47" i="1"/>
  <c r="CC48" i="1"/>
  <c r="BO47" i="1"/>
  <c r="BN48" i="1"/>
  <c r="AU51" i="1"/>
  <c r="BA50" i="1"/>
  <c r="BB50" i="1" s="1"/>
  <c r="BC50" i="1" s="1"/>
  <c r="AZ47" i="1"/>
  <c r="AY48" i="1"/>
  <c r="G45" i="1"/>
  <c r="F46" i="1"/>
  <c r="BR47" i="1"/>
  <c r="BU47" i="1"/>
  <c r="BJ49" i="1"/>
  <c r="BP48" i="1"/>
  <c r="BQ48" i="1" s="1"/>
  <c r="L43" i="1"/>
  <c r="J43" i="1"/>
  <c r="I44" i="1"/>
  <c r="CN49" i="1"/>
  <c r="CT48" i="1"/>
  <c r="CU48" i="1" s="1"/>
  <c r="CV48" i="1" s="1"/>
  <c r="EE45" i="1"/>
  <c r="EK44" i="1"/>
  <c r="EL44" i="1" s="1"/>
  <c r="EM44" i="1" s="1"/>
  <c r="DP47" i="1"/>
  <c r="DV46" i="1"/>
  <c r="DW46" i="1" s="1"/>
  <c r="DX46" i="1" s="1"/>
  <c r="DB47" i="1"/>
  <c r="DH46" i="1"/>
  <c r="DI46" i="1" s="1"/>
  <c r="DJ46" i="1" s="1"/>
  <c r="DU45" i="1"/>
  <c r="DT46" i="1"/>
  <c r="EJ46" i="1"/>
  <c r="EI47" i="1"/>
  <c r="ET47" i="1"/>
  <c r="EZ46" i="1"/>
  <c r="FA46" i="1" s="1"/>
  <c r="FB46" i="1" s="1"/>
  <c r="EY45" i="1"/>
  <c r="EX46" i="1"/>
  <c r="DB86" i="1"/>
  <c r="DH85" i="1"/>
  <c r="DG45" i="1"/>
  <c r="DF46" i="1"/>
  <c r="U12" i="4"/>
  <c r="U13" i="4"/>
  <c r="P10" i="4"/>
  <c r="BO48" i="1" l="1"/>
  <c r="BN49" i="1"/>
  <c r="BY52" i="1"/>
  <c r="CE51" i="1"/>
  <c r="CF51" i="1" s="1"/>
  <c r="CG51" i="1" s="1"/>
  <c r="BR48" i="1"/>
  <c r="BU48" i="1"/>
  <c r="CD48" i="1"/>
  <c r="CC49" i="1"/>
  <c r="CS48" i="1"/>
  <c r="CR49" i="1"/>
  <c r="AZ48" i="1"/>
  <c r="AY49" i="1"/>
  <c r="CN50" i="1"/>
  <c r="CT50" i="1" s="1"/>
  <c r="CT49" i="1"/>
  <c r="CU49" i="1" s="1"/>
  <c r="CV49" i="1" s="1"/>
  <c r="F47" i="1"/>
  <c r="G46" i="1"/>
  <c r="L44" i="1"/>
  <c r="J44" i="1"/>
  <c r="I45" i="1"/>
  <c r="BJ50" i="1"/>
  <c r="BP49" i="1"/>
  <c r="BQ49" i="1" s="1"/>
  <c r="AU52" i="1"/>
  <c r="BA51" i="1"/>
  <c r="BB51" i="1" s="1"/>
  <c r="BC51" i="1" s="1"/>
  <c r="DU46" i="1"/>
  <c r="DT47" i="1"/>
  <c r="EJ47" i="1"/>
  <c r="EI48" i="1"/>
  <c r="EY46" i="1"/>
  <c r="EX47" i="1"/>
  <c r="ET48" i="1"/>
  <c r="EZ47" i="1"/>
  <c r="FA47" i="1" s="1"/>
  <c r="FB47" i="1" s="1"/>
  <c r="DP48" i="1"/>
  <c r="DV47" i="1"/>
  <c r="DW47" i="1" s="1"/>
  <c r="DX47" i="1" s="1"/>
  <c r="DF47" i="1"/>
  <c r="DG46" i="1"/>
  <c r="DB87" i="1"/>
  <c r="DH87" i="1" s="1"/>
  <c r="DH86" i="1"/>
  <c r="DB48" i="1"/>
  <c r="DH47" i="1"/>
  <c r="DI47" i="1" s="1"/>
  <c r="DJ47" i="1" s="1"/>
  <c r="EE46" i="1"/>
  <c r="EK45" i="1"/>
  <c r="EL45" i="1" s="1"/>
  <c r="EM45" i="1" s="1"/>
  <c r="U15" i="4"/>
  <c r="P11" i="4"/>
  <c r="U16" i="4"/>
  <c r="J45" i="1" l="1"/>
  <c r="I46" i="1"/>
  <c r="L45" i="1"/>
  <c r="G47" i="1"/>
  <c r="F48" i="1"/>
  <c r="BY53" i="1"/>
  <c r="CE52" i="1"/>
  <c r="CF52" i="1" s="1"/>
  <c r="CG52" i="1" s="1"/>
  <c r="AZ49" i="1"/>
  <c r="AY50" i="1"/>
  <c r="CD49" i="1"/>
  <c r="CC50" i="1"/>
  <c r="AU53" i="1"/>
  <c r="BA52" i="1"/>
  <c r="BB52" i="1" s="1"/>
  <c r="BC52" i="1" s="1"/>
  <c r="CR50" i="1"/>
  <c r="CS49" i="1"/>
  <c r="BN50" i="1"/>
  <c r="BO49" i="1"/>
  <c r="BJ51" i="1"/>
  <c r="BP50" i="1"/>
  <c r="BQ50" i="1" s="1"/>
  <c r="BR49" i="1"/>
  <c r="BU49" i="1"/>
  <c r="CU50" i="1"/>
  <c r="DP49" i="1"/>
  <c r="DV48" i="1"/>
  <c r="DW48" i="1" s="1"/>
  <c r="DX48" i="1" s="1"/>
  <c r="DU47" i="1"/>
  <c r="DT48" i="1"/>
  <c r="EY47" i="1"/>
  <c r="EX48" i="1"/>
  <c r="EE47" i="1"/>
  <c r="EK46" i="1"/>
  <c r="EL46" i="1" s="1"/>
  <c r="EM46" i="1" s="1"/>
  <c r="DG47" i="1"/>
  <c r="DF48" i="1"/>
  <c r="ET49" i="1"/>
  <c r="EZ48" i="1"/>
  <c r="FA48" i="1" s="1"/>
  <c r="FB48" i="1" s="1"/>
  <c r="DB49" i="1"/>
  <c r="DH48" i="1"/>
  <c r="DI48" i="1" s="1"/>
  <c r="DJ48" i="1" s="1"/>
  <c r="EJ48" i="1"/>
  <c r="EI49" i="1"/>
  <c r="P12" i="4"/>
  <c r="U17" i="4"/>
  <c r="BO50" i="1" l="1"/>
  <c r="BN51" i="1"/>
  <c r="BR50" i="1"/>
  <c r="BU50" i="1"/>
  <c r="CD50" i="1"/>
  <c r="CC51" i="1"/>
  <c r="CV50" i="1"/>
  <c r="CU51" i="1"/>
  <c r="BJ52" i="1"/>
  <c r="BP51" i="1"/>
  <c r="BQ51" i="1" s="1"/>
  <c r="CS50" i="1"/>
  <c r="CR51" i="1"/>
  <c r="BY54" i="1"/>
  <c r="CE53" i="1"/>
  <c r="CF53" i="1" s="1"/>
  <c r="CG53" i="1" s="1"/>
  <c r="L46" i="1"/>
  <c r="J46" i="1"/>
  <c r="I47" i="1"/>
  <c r="AU54" i="1"/>
  <c r="BA53" i="1"/>
  <c r="BB53" i="1" s="1"/>
  <c r="BC53" i="1" s="1"/>
  <c r="AZ50" i="1"/>
  <c r="AY51" i="1"/>
  <c r="F49" i="1"/>
  <c r="G48" i="1"/>
  <c r="DG48" i="1"/>
  <c r="DF49" i="1"/>
  <c r="EE48" i="1"/>
  <c r="EK47" i="1"/>
  <c r="EL47" i="1" s="1"/>
  <c r="EM47" i="1" s="1"/>
  <c r="DH49" i="1"/>
  <c r="DI49" i="1" s="1"/>
  <c r="DJ49" i="1" s="1"/>
  <c r="DB50" i="1"/>
  <c r="DH50" i="1" s="1"/>
  <c r="DI50" i="1" s="1"/>
  <c r="EJ49" i="1"/>
  <c r="EI50" i="1"/>
  <c r="EY48" i="1"/>
  <c r="EX49" i="1"/>
  <c r="DP50" i="1"/>
  <c r="DV49" i="1"/>
  <c r="DW49" i="1" s="1"/>
  <c r="DX49" i="1" s="1"/>
  <c r="ET50" i="1"/>
  <c r="EZ49" i="1"/>
  <c r="FA49" i="1" s="1"/>
  <c r="FB49" i="1" s="1"/>
  <c r="DU48" i="1"/>
  <c r="DT49" i="1"/>
  <c r="P13" i="4"/>
  <c r="U18" i="4"/>
  <c r="BR51" i="1" l="1"/>
  <c r="BU51" i="1"/>
  <c r="CC52" i="1"/>
  <c r="CD51" i="1"/>
  <c r="BO51" i="1"/>
  <c r="BN52" i="1"/>
  <c r="CS51" i="1"/>
  <c r="CR52" i="1"/>
  <c r="CV51" i="1"/>
  <c r="CU52" i="1"/>
  <c r="F50" i="1"/>
  <c r="G49" i="1"/>
  <c r="AU55" i="1"/>
  <c r="BA54" i="1"/>
  <c r="BB54" i="1" s="1"/>
  <c r="BC54" i="1" s="1"/>
  <c r="AY52" i="1"/>
  <c r="AZ51" i="1"/>
  <c r="L47" i="1"/>
  <c r="I48" i="1"/>
  <c r="J47" i="1"/>
  <c r="BY55" i="1"/>
  <c r="CE54" i="1"/>
  <c r="CF54" i="1" s="1"/>
  <c r="CG54" i="1" s="1"/>
  <c r="BJ53" i="1"/>
  <c r="BP52" i="1"/>
  <c r="BQ52" i="1" s="1"/>
  <c r="DP51" i="1"/>
  <c r="DV50" i="1"/>
  <c r="DW50" i="1" s="1"/>
  <c r="DX50" i="1" s="1"/>
  <c r="EY49" i="1"/>
  <c r="EX50" i="1"/>
  <c r="EE49" i="1"/>
  <c r="EK48" i="1"/>
  <c r="EL48" i="1" s="1"/>
  <c r="EM48" i="1" s="1"/>
  <c r="EJ50" i="1"/>
  <c r="EI51" i="1"/>
  <c r="DJ50" i="1"/>
  <c r="DI51" i="1"/>
  <c r="DG49" i="1"/>
  <c r="DF50" i="1"/>
  <c r="DU49" i="1"/>
  <c r="DT50" i="1"/>
  <c r="ET51" i="1"/>
  <c r="EZ50" i="1"/>
  <c r="FA50" i="1" s="1"/>
  <c r="FB50" i="1" s="1"/>
  <c r="P14" i="4"/>
  <c r="U19" i="4"/>
  <c r="AZ52" i="1" l="1"/>
  <c r="AY53" i="1"/>
  <c r="G50" i="1"/>
  <c r="F51" i="1"/>
  <c r="CD52" i="1"/>
  <c r="CC53" i="1"/>
  <c r="BY56" i="1"/>
  <c r="CE55" i="1"/>
  <c r="CF55" i="1" s="1"/>
  <c r="CG55" i="1" s="1"/>
  <c r="CS52" i="1"/>
  <c r="CR53" i="1"/>
  <c r="CV52" i="1"/>
  <c r="CU53" i="1"/>
  <c r="BO52" i="1"/>
  <c r="BN53" i="1"/>
  <c r="BR52" i="1"/>
  <c r="BU52" i="1"/>
  <c r="BJ54" i="1"/>
  <c r="BP53" i="1"/>
  <c r="BQ53" i="1" s="1"/>
  <c r="L48" i="1"/>
  <c r="J48" i="1"/>
  <c r="I49" i="1"/>
  <c r="AU56" i="1"/>
  <c r="BA55" i="1"/>
  <c r="BB55" i="1" s="1"/>
  <c r="BC55" i="1" s="1"/>
  <c r="DG50" i="1"/>
  <c r="DF51" i="1"/>
  <c r="DJ51" i="1"/>
  <c r="DI52" i="1"/>
  <c r="EY50" i="1"/>
  <c r="EX51" i="1"/>
  <c r="EZ51" i="1"/>
  <c r="FA51" i="1" s="1"/>
  <c r="FB51" i="1" s="1"/>
  <c r="ET52" i="1"/>
  <c r="EK49" i="1"/>
  <c r="EL49" i="1" s="1"/>
  <c r="EM49" i="1" s="1"/>
  <c r="EE50" i="1"/>
  <c r="DU50" i="1"/>
  <c r="DT51" i="1"/>
  <c r="EJ51" i="1"/>
  <c r="EI52" i="1"/>
  <c r="DV51" i="1"/>
  <c r="DW51" i="1" s="1"/>
  <c r="DX51" i="1" s="1"/>
  <c r="DP52" i="1"/>
  <c r="P15" i="4"/>
  <c r="U20" i="4"/>
  <c r="BY57" i="1" l="1"/>
  <c r="CE56" i="1"/>
  <c r="CF56" i="1" s="1"/>
  <c r="CG56" i="1" s="1"/>
  <c r="BR53" i="1"/>
  <c r="BU53" i="1"/>
  <c r="BN54" i="1"/>
  <c r="BO53" i="1"/>
  <c r="CS53" i="1"/>
  <c r="CR54" i="1"/>
  <c r="CD53" i="1"/>
  <c r="CC54" i="1"/>
  <c r="AZ53" i="1"/>
  <c r="AY54" i="1"/>
  <c r="CV53" i="1"/>
  <c r="CU54" i="1"/>
  <c r="G51" i="1"/>
  <c r="F52" i="1"/>
  <c r="AU57" i="1"/>
  <c r="BA56" i="1"/>
  <c r="BB56" i="1" s="1"/>
  <c r="BC56" i="1" s="1"/>
  <c r="J49" i="1"/>
  <c r="L49" i="1"/>
  <c r="I50" i="1"/>
  <c r="BJ55" i="1"/>
  <c r="BP54" i="1"/>
  <c r="BQ54" i="1" s="1"/>
  <c r="ET53" i="1"/>
  <c r="EZ52" i="1"/>
  <c r="FA52" i="1" s="1"/>
  <c r="FB52" i="1" s="1"/>
  <c r="DG51" i="1"/>
  <c r="DF52" i="1"/>
  <c r="DP53" i="1"/>
  <c r="DV52" i="1"/>
  <c r="DW52" i="1" s="1"/>
  <c r="DX52" i="1" s="1"/>
  <c r="DU51" i="1"/>
  <c r="DT52" i="1"/>
  <c r="DJ52" i="1"/>
  <c r="DI53" i="1"/>
  <c r="EJ52" i="1"/>
  <c r="EI53" i="1"/>
  <c r="EE51" i="1"/>
  <c r="EK50" i="1"/>
  <c r="EL50" i="1" s="1"/>
  <c r="EM50" i="1" s="1"/>
  <c r="EY51" i="1"/>
  <c r="EX52" i="1"/>
  <c r="P16" i="4"/>
  <c r="U21" i="4"/>
  <c r="AZ54" i="1" l="1"/>
  <c r="AY55" i="1"/>
  <c r="BR54" i="1"/>
  <c r="BU54" i="1"/>
  <c r="F53" i="1"/>
  <c r="G52" i="1"/>
  <c r="CS54" i="1"/>
  <c r="CR55" i="1"/>
  <c r="CV54" i="1"/>
  <c r="CU55" i="1"/>
  <c r="CD54" i="1"/>
  <c r="CC55" i="1"/>
  <c r="BJ56" i="1"/>
  <c r="BP55" i="1"/>
  <c r="BQ55" i="1" s="1"/>
  <c r="J50" i="1"/>
  <c r="L50" i="1"/>
  <c r="I51" i="1"/>
  <c r="AU58" i="1"/>
  <c r="BA57" i="1"/>
  <c r="BB57" i="1" s="1"/>
  <c r="BC57" i="1" s="1"/>
  <c r="BO54" i="1"/>
  <c r="BN55" i="1"/>
  <c r="BY58" i="1"/>
  <c r="CE57" i="1"/>
  <c r="CF57" i="1" s="1"/>
  <c r="CG57" i="1" s="1"/>
  <c r="EY52" i="1"/>
  <c r="EX53" i="1"/>
  <c r="EJ53" i="1"/>
  <c r="EI54" i="1"/>
  <c r="DU52" i="1"/>
  <c r="DT53" i="1"/>
  <c r="DJ53" i="1"/>
  <c r="DI54" i="1"/>
  <c r="DP54" i="1"/>
  <c r="DV53" i="1"/>
  <c r="DW53" i="1" s="1"/>
  <c r="DX53" i="1" s="1"/>
  <c r="DG52" i="1"/>
  <c r="DF53" i="1"/>
  <c r="EZ53" i="1"/>
  <c r="FA53" i="1" s="1"/>
  <c r="FB53" i="1" s="1"/>
  <c r="ET54" i="1"/>
  <c r="EE52" i="1"/>
  <c r="EK51" i="1"/>
  <c r="EL51" i="1" s="1"/>
  <c r="EM51" i="1" s="1"/>
  <c r="P17" i="4"/>
  <c r="U22" i="4"/>
  <c r="CD55" i="1" l="1"/>
  <c r="CC56" i="1"/>
  <c r="AU59" i="1"/>
  <c r="BA58" i="1"/>
  <c r="BB58" i="1" s="1"/>
  <c r="BC58" i="1" s="1"/>
  <c r="BR55" i="1"/>
  <c r="BU55" i="1"/>
  <c r="CV55" i="1"/>
  <c r="CU56" i="1"/>
  <c r="AY56" i="1"/>
  <c r="AZ55" i="1"/>
  <c r="CS55" i="1"/>
  <c r="CR56" i="1"/>
  <c r="BY59" i="1"/>
  <c r="CE58" i="1"/>
  <c r="CF58" i="1" s="1"/>
  <c r="CG58" i="1" s="1"/>
  <c r="BO55" i="1"/>
  <c r="BN56" i="1"/>
  <c r="L51" i="1"/>
  <c r="I52" i="1"/>
  <c r="J51" i="1"/>
  <c r="BJ57" i="1"/>
  <c r="BP56" i="1"/>
  <c r="BQ56" i="1" s="1"/>
  <c r="F54" i="1"/>
  <c r="G53" i="1"/>
  <c r="EJ54" i="1"/>
  <c r="EI55" i="1"/>
  <c r="DG53" i="1"/>
  <c r="DF54" i="1"/>
  <c r="EK52" i="1"/>
  <c r="EL52" i="1" s="1"/>
  <c r="EM52" i="1" s="1"/>
  <c r="EE53" i="1"/>
  <c r="DU53" i="1"/>
  <c r="DT54" i="1"/>
  <c r="EY53" i="1"/>
  <c r="EX54" i="1"/>
  <c r="DJ54" i="1"/>
  <c r="DI55" i="1"/>
  <c r="ET55" i="1"/>
  <c r="EZ54" i="1"/>
  <c r="FA54" i="1" s="1"/>
  <c r="FB54" i="1" s="1"/>
  <c r="DP55" i="1"/>
  <c r="DV54" i="1"/>
  <c r="DW54" i="1" s="1"/>
  <c r="DX54" i="1" s="1"/>
  <c r="P18" i="4"/>
  <c r="U23" i="4"/>
  <c r="BO56" i="1" l="1"/>
  <c r="BN57" i="1"/>
  <c r="AU60" i="1"/>
  <c r="BA59" i="1"/>
  <c r="BB59" i="1" s="1"/>
  <c r="BC59" i="1" s="1"/>
  <c r="BJ58" i="1"/>
  <c r="BP57" i="1"/>
  <c r="BQ57" i="1" s="1"/>
  <c r="CV56" i="1"/>
  <c r="CU57" i="1"/>
  <c r="G54" i="1"/>
  <c r="F55" i="1"/>
  <c r="L52" i="1"/>
  <c r="J52" i="1"/>
  <c r="I53" i="1"/>
  <c r="CD56" i="1"/>
  <c r="CC57" i="1"/>
  <c r="CS56" i="1"/>
  <c r="CR57" i="1"/>
  <c r="BR56" i="1"/>
  <c r="BU56" i="1"/>
  <c r="BY60" i="1"/>
  <c r="CE59" i="1"/>
  <c r="CF59" i="1" s="1"/>
  <c r="CG59" i="1" s="1"/>
  <c r="AZ56" i="1"/>
  <c r="AY57" i="1"/>
  <c r="EY54" i="1"/>
  <c r="EX55" i="1"/>
  <c r="EE54" i="1"/>
  <c r="EK53" i="1"/>
  <c r="EL53" i="1" s="1"/>
  <c r="EM53" i="1" s="1"/>
  <c r="DJ55" i="1"/>
  <c r="DI56" i="1"/>
  <c r="DG54" i="1"/>
  <c r="DF55" i="1"/>
  <c r="EJ55" i="1"/>
  <c r="EI56" i="1"/>
  <c r="DU54" i="1"/>
  <c r="DT55" i="1"/>
  <c r="DP56" i="1"/>
  <c r="DV55" i="1"/>
  <c r="DW55" i="1" s="1"/>
  <c r="DX55" i="1" s="1"/>
  <c r="ET56" i="1"/>
  <c r="EZ55" i="1"/>
  <c r="FA55" i="1" s="1"/>
  <c r="FB55" i="1" s="1"/>
  <c r="P19" i="4"/>
  <c r="U24" i="4"/>
  <c r="CE60" i="1" l="1"/>
  <c r="CF60" i="1" s="1"/>
  <c r="CG60" i="1" s="1"/>
  <c r="BY61" i="1"/>
  <c r="AZ57" i="1"/>
  <c r="AY58" i="1"/>
  <c r="CC58" i="1"/>
  <c r="CD57" i="1"/>
  <c r="BA60" i="1"/>
  <c r="BB60" i="1" s="1"/>
  <c r="BC60" i="1" s="1"/>
  <c r="AU61" i="1"/>
  <c r="G55" i="1"/>
  <c r="F56" i="1"/>
  <c r="BR57" i="1"/>
  <c r="BU57" i="1"/>
  <c r="BO57" i="1"/>
  <c r="BN58" i="1"/>
  <c r="CV57" i="1"/>
  <c r="CU58" i="1"/>
  <c r="CS57" i="1"/>
  <c r="CR58" i="1"/>
  <c r="J53" i="1"/>
  <c r="L53" i="1"/>
  <c r="I54" i="1"/>
  <c r="BP58" i="1"/>
  <c r="BQ58" i="1" s="1"/>
  <c r="BJ59" i="1"/>
  <c r="DJ56" i="1"/>
  <c r="DI57" i="1"/>
  <c r="DG55" i="1"/>
  <c r="DF56" i="1"/>
  <c r="EJ56" i="1"/>
  <c r="EI57" i="1"/>
  <c r="EY55" i="1"/>
  <c r="EX56" i="1"/>
  <c r="DV56" i="1"/>
  <c r="DW56" i="1" s="1"/>
  <c r="DX56" i="1" s="1"/>
  <c r="DP57" i="1"/>
  <c r="DU55" i="1"/>
  <c r="DT56" i="1"/>
  <c r="EZ56" i="1"/>
  <c r="FA56" i="1" s="1"/>
  <c r="FB56" i="1" s="1"/>
  <c r="ET57" i="1"/>
  <c r="EK54" i="1"/>
  <c r="EL54" i="1" s="1"/>
  <c r="EM54" i="1" s="1"/>
  <c r="EE55" i="1"/>
  <c r="P20" i="4"/>
  <c r="U25" i="4"/>
  <c r="BJ60" i="1" l="1"/>
  <c r="BP59" i="1"/>
  <c r="BQ59" i="1" s="1"/>
  <c r="AZ58" i="1"/>
  <c r="AY59" i="1"/>
  <c r="BR58" i="1"/>
  <c r="BU58" i="1"/>
  <c r="CS58" i="1"/>
  <c r="CR59" i="1"/>
  <c r="BO58" i="1"/>
  <c r="BN59" i="1"/>
  <c r="G56" i="1"/>
  <c r="F57" i="1"/>
  <c r="BY62" i="1"/>
  <c r="CE61" i="1"/>
  <c r="CF61" i="1" s="1"/>
  <c r="CG61" i="1" s="1"/>
  <c r="CV58" i="1"/>
  <c r="CU59" i="1"/>
  <c r="AU62" i="1"/>
  <c r="BA61" i="1"/>
  <c r="BB61" i="1" s="1"/>
  <c r="BC61" i="1" s="1"/>
  <c r="J54" i="1"/>
  <c r="L54" i="1"/>
  <c r="I55" i="1"/>
  <c r="CD58" i="1"/>
  <c r="CC59" i="1"/>
  <c r="EK55" i="1"/>
  <c r="EL55" i="1" s="1"/>
  <c r="EM55" i="1" s="1"/>
  <c r="EE56" i="1"/>
  <c r="DV57" i="1"/>
  <c r="DW57" i="1" s="1"/>
  <c r="DX57" i="1" s="1"/>
  <c r="DP58" i="1"/>
  <c r="EY56" i="1"/>
  <c r="EX57" i="1"/>
  <c r="EJ57" i="1"/>
  <c r="EI58" i="1"/>
  <c r="EZ57" i="1"/>
  <c r="FA57" i="1" s="1"/>
  <c r="FB57" i="1" s="1"/>
  <c r="ET58" i="1"/>
  <c r="DU56" i="1"/>
  <c r="DT57" i="1"/>
  <c r="DG56" i="1"/>
  <c r="DF57" i="1"/>
  <c r="DJ57" i="1"/>
  <c r="DI58" i="1"/>
  <c r="P21" i="4"/>
  <c r="U26" i="4"/>
  <c r="CV59" i="1" l="1"/>
  <c r="CU60" i="1"/>
  <c r="F58" i="1"/>
  <c r="G57" i="1"/>
  <c r="AZ59" i="1"/>
  <c r="AY60" i="1"/>
  <c r="BN60" i="1"/>
  <c r="BO59" i="1"/>
  <c r="BR59" i="1"/>
  <c r="BU59" i="1"/>
  <c r="CR60" i="1"/>
  <c r="CS59" i="1"/>
  <c r="CD59" i="1"/>
  <c r="CC60" i="1"/>
  <c r="J55" i="1"/>
  <c r="I56" i="1"/>
  <c r="L55" i="1"/>
  <c r="AU63" i="1"/>
  <c r="BA62" i="1"/>
  <c r="BB62" i="1" s="1"/>
  <c r="BC62" i="1" s="1"/>
  <c r="BY63" i="1"/>
  <c r="CE62" i="1"/>
  <c r="CF62" i="1" s="1"/>
  <c r="CG62" i="1" s="1"/>
  <c r="BJ61" i="1"/>
  <c r="BP60" i="1"/>
  <c r="BQ60" i="1" s="1"/>
  <c r="DG57" i="1"/>
  <c r="DF58" i="1"/>
  <c r="ET59" i="1"/>
  <c r="EZ58" i="1"/>
  <c r="FA58" i="1" s="1"/>
  <c r="FB58" i="1" s="1"/>
  <c r="DP59" i="1"/>
  <c r="DV58" i="1"/>
  <c r="DW58" i="1" s="1"/>
  <c r="DX58" i="1" s="1"/>
  <c r="EE57" i="1"/>
  <c r="EK56" i="1"/>
  <c r="EL56" i="1" s="1"/>
  <c r="EM56" i="1" s="1"/>
  <c r="DJ58" i="1"/>
  <c r="DI59" i="1"/>
  <c r="DU57" i="1"/>
  <c r="DT58" i="1"/>
  <c r="EJ58" i="1"/>
  <c r="EI59" i="1"/>
  <c r="EY57" i="1"/>
  <c r="EX58" i="1"/>
  <c r="P22" i="4"/>
  <c r="U27" i="4"/>
  <c r="L56" i="1" l="1"/>
  <c r="J56" i="1"/>
  <c r="I57" i="1"/>
  <c r="BR60" i="1"/>
  <c r="BU60" i="1"/>
  <c r="CS60" i="1"/>
  <c r="CR61" i="1"/>
  <c r="BO60" i="1"/>
  <c r="BN61" i="1"/>
  <c r="F59" i="1"/>
  <c r="G58" i="1"/>
  <c r="BJ62" i="1"/>
  <c r="BP61" i="1"/>
  <c r="BQ61" i="1" s="1"/>
  <c r="AU64" i="1"/>
  <c r="BA63" i="1"/>
  <c r="BB63" i="1" s="1"/>
  <c r="BC63" i="1" s="1"/>
  <c r="CD60" i="1"/>
  <c r="CC61" i="1"/>
  <c r="AZ60" i="1"/>
  <c r="AY61" i="1"/>
  <c r="CV60" i="1"/>
  <c r="CU61" i="1"/>
  <c r="BY64" i="1"/>
  <c r="CE63" i="1"/>
  <c r="CF63" i="1" s="1"/>
  <c r="CG63" i="1" s="1"/>
  <c r="DP60" i="1"/>
  <c r="DV59" i="1"/>
  <c r="DW59" i="1" s="1"/>
  <c r="DX59" i="1" s="1"/>
  <c r="EJ59" i="1"/>
  <c r="EI60" i="1"/>
  <c r="ET60" i="1"/>
  <c r="EZ59" i="1"/>
  <c r="FA59" i="1" s="1"/>
  <c r="FB59" i="1" s="1"/>
  <c r="DU58" i="1"/>
  <c r="DT59" i="1"/>
  <c r="EE58" i="1"/>
  <c r="EK57" i="1"/>
  <c r="EL57" i="1" s="1"/>
  <c r="EM57" i="1" s="1"/>
  <c r="DG58" i="1"/>
  <c r="DF59" i="1"/>
  <c r="DJ59" i="1"/>
  <c r="DI60" i="1"/>
  <c r="EY58" i="1"/>
  <c r="EX59" i="1"/>
  <c r="P23" i="4"/>
  <c r="U28" i="4"/>
  <c r="CS61" i="1" l="1"/>
  <c r="CR62" i="1"/>
  <c r="L57" i="1"/>
  <c r="I58" i="1"/>
  <c r="J57" i="1"/>
  <c r="BP62" i="1"/>
  <c r="BQ62" i="1" s="1"/>
  <c r="BJ63" i="1"/>
  <c r="AY62" i="1"/>
  <c r="AZ61" i="1"/>
  <c r="CE64" i="1"/>
  <c r="CF64" i="1" s="1"/>
  <c r="CG64" i="1" s="1"/>
  <c r="BY65" i="1"/>
  <c r="BA64" i="1"/>
  <c r="BB64" i="1" s="1"/>
  <c r="BC64" i="1" s="1"/>
  <c r="AU65" i="1"/>
  <c r="F60" i="1"/>
  <c r="G59" i="1"/>
  <c r="CV61" i="1"/>
  <c r="CU62" i="1"/>
  <c r="CC62" i="1"/>
  <c r="CD61" i="1"/>
  <c r="BR61" i="1"/>
  <c r="BU61" i="1"/>
  <c r="BO61" i="1"/>
  <c r="BN62" i="1"/>
  <c r="EJ60" i="1"/>
  <c r="EI61" i="1"/>
  <c r="DJ60" i="1"/>
  <c r="DI61" i="1"/>
  <c r="EZ60" i="1"/>
  <c r="FA60" i="1" s="1"/>
  <c r="FB60" i="1" s="1"/>
  <c r="ET61" i="1"/>
  <c r="DV60" i="1"/>
  <c r="DW60" i="1" s="1"/>
  <c r="DX60" i="1" s="1"/>
  <c r="DP61" i="1"/>
  <c r="EK58" i="1"/>
  <c r="EL58" i="1" s="1"/>
  <c r="EM58" i="1" s="1"/>
  <c r="EE59" i="1"/>
  <c r="DU59" i="1"/>
  <c r="DT60" i="1"/>
  <c r="EY59" i="1"/>
  <c r="EX60" i="1"/>
  <c r="DG59" i="1"/>
  <c r="DF60" i="1"/>
  <c r="P24" i="4"/>
  <c r="U29" i="4"/>
  <c r="BO62" i="1" l="1"/>
  <c r="BN63" i="1"/>
  <c r="BY66" i="1"/>
  <c r="CE65" i="1"/>
  <c r="CF65" i="1" s="1"/>
  <c r="CG65" i="1" s="1"/>
  <c r="BJ64" i="1"/>
  <c r="BP63" i="1"/>
  <c r="BQ63" i="1" s="1"/>
  <c r="AZ62" i="1"/>
  <c r="AY63" i="1"/>
  <c r="CD62" i="1"/>
  <c r="CC63" i="1"/>
  <c r="BR62" i="1"/>
  <c r="BU62" i="1"/>
  <c r="CS62" i="1"/>
  <c r="CR63" i="1"/>
  <c r="L58" i="1"/>
  <c r="J58" i="1"/>
  <c r="I59" i="1"/>
  <c r="G60" i="1"/>
  <c r="F61" i="1"/>
  <c r="CV62" i="1"/>
  <c r="CU63" i="1"/>
  <c r="AU66" i="1"/>
  <c r="BA65" i="1"/>
  <c r="BB65" i="1" s="1"/>
  <c r="BC65" i="1" s="1"/>
  <c r="EK59" i="1"/>
  <c r="EL59" i="1" s="1"/>
  <c r="EM59" i="1" s="1"/>
  <c r="EE60" i="1"/>
  <c r="DG60" i="1"/>
  <c r="DF61" i="1"/>
  <c r="DP62" i="1"/>
  <c r="DV61" i="1"/>
  <c r="DW61" i="1" s="1"/>
  <c r="DX61" i="1" s="1"/>
  <c r="EY60" i="1"/>
  <c r="EX61" i="1"/>
  <c r="DU60" i="1"/>
  <c r="DT61" i="1"/>
  <c r="ET62" i="1"/>
  <c r="EZ61" i="1"/>
  <c r="FA61" i="1" s="1"/>
  <c r="FB61" i="1" s="1"/>
  <c r="DJ61" i="1"/>
  <c r="DI62" i="1"/>
  <c r="EJ61" i="1"/>
  <c r="EI62" i="1"/>
  <c r="P25" i="4"/>
  <c r="U30" i="4"/>
  <c r="G61" i="1" l="1"/>
  <c r="F62" i="1"/>
  <c r="BY67" i="1"/>
  <c r="CE66" i="1"/>
  <c r="CF66" i="1" s="1"/>
  <c r="CG66" i="1" s="1"/>
  <c r="AZ63" i="1"/>
  <c r="AY64" i="1"/>
  <c r="AU67" i="1"/>
  <c r="BA66" i="1"/>
  <c r="BB66" i="1" s="1"/>
  <c r="BC66" i="1" s="1"/>
  <c r="CR64" i="1"/>
  <c r="CS63" i="1"/>
  <c r="CD63" i="1"/>
  <c r="CC64" i="1"/>
  <c r="BR63" i="1"/>
  <c r="BU63" i="1"/>
  <c r="BN64" i="1"/>
  <c r="BO63" i="1"/>
  <c r="CV63" i="1"/>
  <c r="CU64" i="1"/>
  <c r="J59" i="1"/>
  <c r="L59" i="1"/>
  <c r="I60" i="1"/>
  <c r="BJ65" i="1"/>
  <c r="BP64" i="1"/>
  <c r="BQ64" i="1" s="1"/>
  <c r="DJ62" i="1"/>
  <c r="DI63" i="1"/>
  <c r="DG61" i="1"/>
  <c r="DF62" i="1"/>
  <c r="EE61" i="1"/>
  <c r="EK60" i="1"/>
  <c r="EL60" i="1" s="1"/>
  <c r="EM60" i="1" s="1"/>
  <c r="ET63" i="1"/>
  <c r="EZ62" i="1"/>
  <c r="FA62" i="1" s="1"/>
  <c r="FB62" i="1" s="1"/>
  <c r="EY61" i="1"/>
  <c r="EX62" i="1"/>
  <c r="EJ62" i="1"/>
  <c r="EI63" i="1"/>
  <c r="DU61" i="1"/>
  <c r="DT62" i="1"/>
  <c r="DV62" i="1"/>
  <c r="DW62" i="1" s="1"/>
  <c r="DX62" i="1" s="1"/>
  <c r="DP63" i="1"/>
  <c r="P26" i="4"/>
  <c r="U31" i="4"/>
  <c r="CD64" i="1" l="1"/>
  <c r="CC65" i="1"/>
  <c r="BR64" i="1"/>
  <c r="BU64" i="1"/>
  <c r="BO64" i="1"/>
  <c r="BN65" i="1"/>
  <c r="AU68" i="1"/>
  <c r="BA67" i="1"/>
  <c r="BB67" i="1" s="1"/>
  <c r="BC67" i="1" s="1"/>
  <c r="BY68" i="1"/>
  <c r="CE67" i="1"/>
  <c r="CF67" i="1" s="1"/>
  <c r="CG67" i="1" s="1"/>
  <c r="CV64" i="1"/>
  <c r="CU65" i="1"/>
  <c r="AZ64" i="1"/>
  <c r="AY65" i="1"/>
  <c r="F63" i="1"/>
  <c r="G62" i="1"/>
  <c r="BJ66" i="1"/>
  <c r="BP65" i="1"/>
  <c r="BQ65" i="1" s="1"/>
  <c r="J60" i="1"/>
  <c r="L60" i="1"/>
  <c r="I61" i="1"/>
  <c r="CS64" i="1"/>
  <c r="CR65" i="1"/>
  <c r="DP64" i="1"/>
  <c r="DV63" i="1"/>
  <c r="DW63" i="1" s="1"/>
  <c r="DX63" i="1" s="1"/>
  <c r="DJ63" i="1"/>
  <c r="DI64" i="1"/>
  <c r="DU62" i="1"/>
  <c r="DT63" i="1"/>
  <c r="EY62" i="1"/>
  <c r="EX63" i="1"/>
  <c r="DG62" i="1"/>
  <c r="DF63" i="1"/>
  <c r="EJ63" i="1"/>
  <c r="EI64" i="1"/>
  <c r="ET64" i="1"/>
  <c r="EZ63" i="1"/>
  <c r="FA63" i="1" s="1"/>
  <c r="FB63" i="1" s="1"/>
  <c r="EE62" i="1"/>
  <c r="EK61" i="1"/>
  <c r="EL61" i="1" s="1"/>
  <c r="EM61" i="1" s="1"/>
  <c r="P27" i="4"/>
  <c r="U32" i="4"/>
  <c r="CS65" i="1" l="1"/>
  <c r="CR66" i="1"/>
  <c r="F64" i="1"/>
  <c r="G63" i="1"/>
  <c r="BA68" i="1"/>
  <c r="BB68" i="1" s="1"/>
  <c r="BC68" i="1" s="1"/>
  <c r="AU69" i="1"/>
  <c r="CV65" i="1"/>
  <c r="CU66" i="1"/>
  <c r="BR65" i="1"/>
  <c r="BU65" i="1"/>
  <c r="AY66" i="1"/>
  <c r="AZ65" i="1"/>
  <c r="BO65" i="1"/>
  <c r="BN66" i="1"/>
  <c r="CC66" i="1"/>
  <c r="CD65" i="1"/>
  <c r="L61" i="1"/>
  <c r="I62" i="1"/>
  <c r="J61" i="1"/>
  <c r="BP66" i="1"/>
  <c r="BQ66" i="1" s="1"/>
  <c r="BJ67" i="1"/>
  <c r="BY69" i="1"/>
  <c r="CE68" i="1"/>
  <c r="CF68" i="1" s="1"/>
  <c r="CG68" i="1" s="1"/>
  <c r="EJ64" i="1"/>
  <c r="EI65" i="1"/>
  <c r="ET65" i="1"/>
  <c r="EZ64" i="1"/>
  <c r="FA64" i="1" s="1"/>
  <c r="FB64" i="1" s="1"/>
  <c r="DJ64" i="1"/>
  <c r="DI65" i="1"/>
  <c r="EK62" i="1"/>
  <c r="EL62" i="1" s="1"/>
  <c r="EM62" i="1" s="1"/>
  <c r="EE63" i="1"/>
  <c r="EX64" i="1"/>
  <c r="EY63" i="1"/>
  <c r="DG63" i="1"/>
  <c r="DF64" i="1"/>
  <c r="DT64" i="1"/>
  <c r="DU63" i="1"/>
  <c r="DP65" i="1"/>
  <c r="DV64" i="1"/>
  <c r="DW64" i="1" s="1"/>
  <c r="DX64" i="1" s="1"/>
  <c r="P28" i="4"/>
  <c r="U33" i="4"/>
  <c r="AZ66" i="1" l="1"/>
  <c r="AY67" i="1"/>
  <c r="G64" i="1"/>
  <c r="F65" i="1"/>
  <c r="CV66" i="1"/>
  <c r="CU67" i="1"/>
  <c r="CD66" i="1"/>
  <c r="CC67" i="1"/>
  <c r="BY70" i="1"/>
  <c r="CE69" i="1"/>
  <c r="CF69" i="1" s="1"/>
  <c r="CG69" i="1" s="1"/>
  <c r="L62" i="1"/>
  <c r="J62" i="1"/>
  <c r="I63" i="1"/>
  <c r="BO66" i="1"/>
  <c r="BN67" i="1"/>
  <c r="AU70" i="1"/>
  <c r="BA69" i="1"/>
  <c r="BB69" i="1" s="1"/>
  <c r="BC69" i="1" s="1"/>
  <c r="CS66" i="1"/>
  <c r="CR67" i="1"/>
  <c r="BR66" i="1"/>
  <c r="BU66" i="1"/>
  <c r="BJ68" i="1"/>
  <c r="BP67" i="1"/>
  <c r="BQ67" i="1" s="1"/>
  <c r="DU64" i="1"/>
  <c r="DT65" i="1"/>
  <c r="EY64" i="1"/>
  <c r="EX65" i="1"/>
  <c r="EE64" i="1"/>
  <c r="EK63" i="1"/>
  <c r="EL63" i="1" s="1"/>
  <c r="EM63" i="1" s="1"/>
  <c r="DV65" i="1"/>
  <c r="DW65" i="1" s="1"/>
  <c r="DX65" i="1" s="1"/>
  <c r="DP66" i="1"/>
  <c r="DJ65" i="1"/>
  <c r="DI66" i="1"/>
  <c r="EI66" i="1"/>
  <c r="EJ65" i="1"/>
  <c r="DG64" i="1"/>
  <c r="DF65" i="1"/>
  <c r="EZ65" i="1"/>
  <c r="FA65" i="1" s="1"/>
  <c r="FB65" i="1" s="1"/>
  <c r="ET66" i="1"/>
  <c r="P29" i="4"/>
  <c r="U34" i="4"/>
  <c r="BR67" i="1" l="1"/>
  <c r="BU67" i="1"/>
  <c r="CR68" i="1"/>
  <c r="CS67" i="1"/>
  <c r="BN68" i="1"/>
  <c r="BO67" i="1"/>
  <c r="AU71" i="1"/>
  <c r="BA70" i="1"/>
  <c r="BB70" i="1" s="1"/>
  <c r="BC70" i="1" s="1"/>
  <c r="G65" i="1"/>
  <c r="F66" i="1"/>
  <c r="BJ69" i="1"/>
  <c r="BP68" i="1"/>
  <c r="BQ68" i="1" s="1"/>
  <c r="CV67" i="1"/>
  <c r="CU68" i="1"/>
  <c r="AZ67" i="1"/>
  <c r="AY68" i="1"/>
  <c r="CD67" i="1"/>
  <c r="CC68" i="1"/>
  <c r="J63" i="1"/>
  <c r="L63" i="1"/>
  <c r="I64" i="1"/>
  <c r="BY71" i="1"/>
  <c r="CE70" i="1"/>
  <c r="CF70" i="1" s="1"/>
  <c r="CG70" i="1" s="1"/>
  <c r="EZ66" i="1"/>
  <c r="FA66" i="1" s="1"/>
  <c r="FB66" i="1" s="1"/>
  <c r="ET67" i="1"/>
  <c r="EJ66" i="1"/>
  <c r="EI67" i="1"/>
  <c r="DV66" i="1"/>
  <c r="DW66" i="1" s="1"/>
  <c r="DX66" i="1" s="1"/>
  <c r="DP67" i="1"/>
  <c r="EY65" i="1"/>
  <c r="EX66" i="1"/>
  <c r="DU65" i="1"/>
  <c r="DT66" i="1"/>
  <c r="DF66" i="1"/>
  <c r="DG65" i="1"/>
  <c r="DJ66" i="1"/>
  <c r="DI67" i="1"/>
  <c r="EE65" i="1"/>
  <c r="EK64" i="1"/>
  <c r="EL64" i="1" s="1"/>
  <c r="EM64" i="1" s="1"/>
  <c r="P30" i="4"/>
  <c r="U35" i="4"/>
  <c r="AU72" i="1" l="1"/>
  <c r="BA71" i="1"/>
  <c r="BB71" i="1" s="1"/>
  <c r="BC71" i="1" s="1"/>
  <c r="CS68" i="1"/>
  <c r="CR69" i="1"/>
  <c r="AZ68" i="1"/>
  <c r="AY69" i="1"/>
  <c r="CD68" i="1"/>
  <c r="CC69" i="1"/>
  <c r="CV68" i="1"/>
  <c r="CU69" i="1"/>
  <c r="F67" i="1"/>
  <c r="G66" i="1"/>
  <c r="BR68" i="1"/>
  <c r="BU68" i="1"/>
  <c r="BJ70" i="1"/>
  <c r="BP69" i="1"/>
  <c r="BQ69" i="1" s="1"/>
  <c r="BY72" i="1"/>
  <c r="CE71" i="1"/>
  <c r="CF71" i="1" s="1"/>
  <c r="CG71" i="1" s="1"/>
  <c r="J64" i="1"/>
  <c r="L64" i="1"/>
  <c r="I65" i="1"/>
  <c r="BO68" i="1"/>
  <c r="BN69" i="1"/>
  <c r="EY66" i="1"/>
  <c r="EX67" i="1"/>
  <c r="DG66" i="1"/>
  <c r="DF67" i="1"/>
  <c r="EJ67" i="1"/>
  <c r="EI68" i="1"/>
  <c r="DJ67" i="1"/>
  <c r="DI68" i="1"/>
  <c r="DU66" i="1"/>
  <c r="DT67" i="1"/>
  <c r="DP68" i="1"/>
  <c r="DV67" i="1"/>
  <c r="DW67" i="1" s="1"/>
  <c r="DX67" i="1" s="1"/>
  <c r="ET68" i="1"/>
  <c r="EZ67" i="1"/>
  <c r="FA67" i="1" s="1"/>
  <c r="FB67" i="1" s="1"/>
  <c r="EE66" i="1"/>
  <c r="EK65" i="1"/>
  <c r="EL65" i="1" s="1"/>
  <c r="EM65" i="1" s="1"/>
  <c r="P31" i="4"/>
  <c r="U36" i="4"/>
  <c r="CC70" i="1" l="1"/>
  <c r="CD69" i="1"/>
  <c r="BO69" i="1"/>
  <c r="BN70" i="1"/>
  <c r="BJ71" i="1"/>
  <c r="BP70" i="1"/>
  <c r="BQ70" i="1" s="1"/>
  <c r="F68" i="1"/>
  <c r="G67" i="1"/>
  <c r="BR69" i="1"/>
  <c r="BU69" i="1"/>
  <c r="CV69" i="1"/>
  <c r="CU70" i="1"/>
  <c r="AY70" i="1"/>
  <c r="AZ69" i="1"/>
  <c r="CS69" i="1"/>
  <c r="CR70" i="1"/>
  <c r="L65" i="1"/>
  <c r="I66" i="1"/>
  <c r="J65" i="1"/>
  <c r="BY73" i="1"/>
  <c r="CE72" i="1"/>
  <c r="CF72" i="1" s="1"/>
  <c r="CG72" i="1" s="1"/>
  <c r="AU73" i="1"/>
  <c r="BA72" i="1"/>
  <c r="BB72" i="1" s="1"/>
  <c r="BC72" i="1" s="1"/>
  <c r="DJ68" i="1"/>
  <c r="DI69" i="1"/>
  <c r="DP69" i="1"/>
  <c r="DV68" i="1"/>
  <c r="DW68" i="1" s="1"/>
  <c r="DX68" i="1" s="1"/>
  <c r="EX68" i="1"/>
  <c r="EY67" i="1"/>
  <c r="EE67" i="1"/>
  <c r="EK66" i="1"/>
  <c r="EL66" i="1" s="1"/>
  <c r="EM66" i="1" s="1"/>
  <c r="ET69" i="1"/>
  <c r="EZ68" i="1"/>
  <c r="FA68" i="1" s="1"/>
  <c r="FB68" i="1" s="1"/>
  <c r="DG67" i="1"/>
  <c r="DF68" i="1"/>
  <c r="DT68" i="1"/>
  <c r="DU67" i="1"/>
  <c r="EJ68" i="1"/>
  <c r="EI69" i="1"/>
  <c r="P32" i="4"/>
  <c r="U37" i="4"/>
  <c r="G68" i="1" l="1"/>
  <c r="F69" i="1"/>
  <c r="CV70" i="1"/>
  <c r="CU71" i="1"/>
  <c r="L66" i="1"/>
  <c r="J66" i="1"/>
  <c r="I67" i="1"/>
  <c r="BR70" i="1"/>
  <c r="BU70" i="1"/>
  <c r="BY74" i="1"/>
  <c r="CE73" i="1"/>
  <c r="CF73" i="1" s="1"/>
  <c r="CG73" i="1" s="1"/>
  <c r="CS70" i="1"/>
  <c r="CR71" i="1"/>
  <c r="BO70" i="1"/>
  <c r="BN71" i="1"/>
  <c r="AU74" i="1"/>
  <c r="BA73" i="1"/>
  <c r="BB73" i="1" s="1"/>
  <c r="BC73" i="1" s="1"/>
  <c r="AZ70" i="1"/>
  <c r="AY71" i="1"/>
  <c r="BJ72" i="1"/>
  <c r="BP71" i="1"/>
  <c r="BQ71" i="1" s="1"/>
  <c r="CD70" i="1"/>
  <c r="CC71" i="1"/>
  <c r="DU68" i="1"/>
  <c r="DT69" i="1"/>
  <c r="EE68" i="1"/>
  <c r="EK67" i="1"/>
  <c r="EL67" i="1" s="1"/>
  <c r="EM67" i="1" s="1"/>
  <c r="DP70" i="1"/>
  <c r="DV69" i="1"/>
  <c r="DW69" i="1" s="1"/>
  <c r="DX69" i="1" s="1"/>
  <c r="DG68" i="1"/>
  <c r="DF69" i="1"/>
  <c r="DJ69" i="1"/>
  <c r="DI70" i="1"/>
  <c r="EI70" i="1"/>
  <c r="EJ69" i="1"/>
  <c r="ET70" i="1"/>
  <c r="EZ69" i="1"/>
  <c r="FA69" i="1" s="1"/>
  <c r="FB69" i="1" s="1"/>
  <c r="EY68" i="1"/>
  <c r="EX69" i="1"/>
  <c r="P33" i="4"/>
  <c r="U38" i="4"/>
  <c r="BJ73" i="1" l="1"/>
  <c r="BP72" i="1"/>
  <c r="BQ72" i="1" s="1"/>
  <c r="CD71" i="1"/>
  <c r="CC72" i="1"/>
  <c r="BN72" i="1"/>
  <c r="BO71" i="1"/>
  <c r="J67" i="1"/>
  <c r="L67" i="1"/>
  <c r="I68" i="1"/>
  <c r="CV71" i="1"/>
  <c r="CU72" i="1"/>
  <c r="AZ71" i="1"/>
  <c r="AY72" i="1"/>
  <c r="BY75" i="1"/>
  <c r="CE74" i="1"/>
  <c r="CF74" i="1" s="1"/>
  <c r="CG74" i="1" s="1"/>
  <c r="G69" i="1"/>
  <c r="F70" i="1"/>
  <c r="AU75" i="1"/>
  <c r="BA74" i="1"/>
  <c r="BB74" i="1" s="1"/>
  <c r="BC74" i="1" s="1"/>
  <c r="BR71" i="1"/>
  <c r="BU71" i="1"/>
  <c r="CS71" i="1"/>
  <c r="CR72" i="1"/>
  <c r="EY69" i="1"/>
  <c r="EX70" i="1"/>
  <c r="DU69" i="1"/>
  <c r="DT70" i="1"/>
  <c r="EJ70" i="1"/>
  <c r="EI71" i="1"/>
  <c r="DV70" i="1"/>
  <c r="DW70" i="1" s="1"/>
  <c r="DX70" i="1" s="1"/>
  <c r="DP71" i="1"/>
  <c r="EK68" i="1"/>
  <c r="EL68" i="1" s="1"/>
  <c r="EM68" i="1" s="1"/>
  <c r="EE69" i="1"/>
  <c r="DF70" i="1"/>
  <c r="DG69" i="1"/>
  <c r="DJ70" i="1"/>
  <c r="DI71" i="1"/>
  <c r="EZ70" i="1"/>
  <c r="FA70" i="1" s="1"/>
  <c r="FB70" i="1" s="1"/>
  <c r="ET71" i="1"/>
  <c r="P34" i="4"/>
  <c r="U39" i="4"/>
  <c r="CS72" i="1" l="1"/>
  <c r="CR73" i="1"/>
  <c r="CV72" i="1"/>
  <c r="CU73" i="1"/>
  <c r="AU76" i="1"/>
  <c r="BA75" i="1"/>
  <c r="BB75" i="1" s="1"/>
  <c r="BC75" i="1" s="1"/>
  <c r="CE75" i="1"/>
  <c r="CF75" i="1" s="1"/>
  <c r="CG75" i="1" s="1"/>
  <c r="BY76" i="1"/>
  <c r="BR72" i="1"/>
  <c r="BU72" i="1"/>
  <c r="CD72" i="1"/>
  <c r="CC73" i="1"/>
  <c r="F71" i="1"/>
  <c r="G70" i="1"/>
  <c r="AZ72" i="1"/>
  <c r="AY73" i="1"/>
  <c r="J68" i="1"/>
  <c r="L68" i="1"/>
  <c r="I69" i="1"/>
  <c r="BO72" i="1"/>
  <c r="BN73" i="1"/>
  <c r="BJ74" i="1"/>
  <c r="BP73" i="1"/>
  <c r="BQ73" i="1" s="1"/>
  <c r="EE70" i="1"/>
  <c r="EK69" i="1"/>
  <c r="EL69" i="1" s="1"/>
  <c r="EM69" i="1" s="1"/>
  <c r="DJ71" i="1"/>
  <c r="DI72" i="1"/>
  <c r="DU70" i="1"/>
  <c r="DT71" i="1"/>
  <c r="DG70" i="1"/>
  <c r="DF71" i="1"/>
  <c r="DP72" i="1"/>
  <c r="DV71" i="1"/>
  <c r="DW71" i="1" s="1"/>
  <c r="DX71" i="1" s="1"/>
  <c r="EY70" i="1"/>
  <c r="EX71" i="1"/>
  <c r="ET72" i="1"/>
  <c r="EZ71" i="1"/>
  <c r="FA71" i="1" s="1"/>
  <c r="FB71" i="1" s="1"/>
  <c r="EJ71" i="1"/>
  <c r="EI72" i="1"/>
  <c r="P35" i="4"/>
  <c r="U40" i="4"/>
  <c r="CD73" i="1" l="1"/>
  <c r="CC74" i="1"/>
  <c r="BY77" i="1"/>
  <c r="CE76" i="1"/>
  <c r="CF76" i="1" s="1"/>
  <c r="CG76" i="1" s="1"/>
  <c r="J69" i="1"/>
  <c r="L69" i="1"/>
  <c r="I70" i="1"/>
  <c r="AZ73" i="1"/>
  <c r="AY74" i="1"/>
  <c r="CV73" i="1"/>
  <c r="CU74" i="1"/>
  <c r="BP74" i="1"/>
  <c r="BQ74" i="1" s="1"/>
  <c r="BJ75" i="1"/>
  <c r="CS73" i="1"/>
  <c r="CR74" i="1"/>
  <c r="BR73" i="1"/>
  <c r="BU73" i="1"/>
  <c r="BO73" i="1"/>
  <c r="BN74" i="1"/>
  <c r="F72" i="1"/>
  <c r="G71" i="1"/>
  <c r="BA76" i="1"/>
  <c r="BB76" i="1" s="1"/>
  <c r="BC76" i="1" s="1"/>
  <c r="AU77" i="1"/>
  <c r="DJ72" i="1"/>
  <c r="DI73" i="1"/>
  <c r="ET73" i="1"/>
  <c r="EZ72" i="1"/>
  <c r="FA72" i="1" s="1"/>
  <c r="FB72" i="1" s="1"/>
  <c r="DP73" i="1"/>
  <c r="DV72" i="1"/>
  <c r="DW72" i="1" s="1"/>
  <c r="DX72" i="1" s="1"/>
  <c r="EE71" i="1"/>
  <c r="EK70" i="1"/>
  <c r="EL70" i="1" s="1"/>
  <c r="EM70" i="1" s="1"/>
  <c r="DG71" i="1"/>
  <c r="DF72" i="1"/>
  <c r="EJ72" i="1"/>
  <c r="EI73" i="1"/>
  <c r="EX72" i="1"/>
  <c r="EY71" i="1"/>
  <c r="DT72" i="1"/>
  <c r="DU71" i="1"/>
  <c r="P36" i="4"/>
  <c r="U41" i="4"/>
  <c r="BR74" i="1" l="1"/>
  <c r="BU74" i="1"/>
  <c r="AU78" i="1"/>
  <c r="BA77" i="1"/>
  <c r="BB77" i="1" s="1"/>
  <c r="BC77" i="1" s="1"/>
  <c r="CS74" i="1"/>
  <c r="CR75" i="1"/>
  <c r="L70" i="1"/>
  <c r="J70" i="1"/>
  <c r="I71" i="1"/>
  <c r="BY78" i="1"/>
  <c r="CE77" i="1"/>
  <c r="CF77" i="1" s="1"/>
  <c r="CG77" i="1" s="1"/>
  <c r="CD74" i="1"/>
  <c r="CC75" i="1"/>
  <c r="G72" i="1"/>
  <c r="F73" i="1"/>
  <c r="BO74" i="1"/>
  <c r="BN75" i="1"/>
  <c r="CV74" i="1"/>
  <c r="CU75" i="1"/>
  <c r="BJ76" i="1"/>
  <c r="BP75" i="1"/>
  <c r="BQ75" i="1" s="1"/>
  <c r="AZ74" i="1"/>
  <c r="AY75" i="1"/>
  <c r="EE72" i="1"/>
  <c r="EK71" i="1"/>
  <c r="EL71" i="1" s="1"/>
  <c r="EM71" i="1" s="1"/>
  <c r="DU72" i="1"/>
  <c r="DT73" i="1"/>
  <c r="EY72" i="1"/>
  <c r="EX73" i="1"/>
  <c r="ET74" i="1"/>
  <c r="EZ73" i="1"/>
  <c r="FA73" i="1" s="1"/>
  <c r="FB73" i="1" s="1"/>
  <c r="DP74" i="1"/>
  <c r="DV73" i="1"/>
  <c r="DW73" i="1" s="1"/>
  <c r="DX73" i="1" s="1"/>
  <c r="DG72" i="1"/>
  <c r="DF73" i="1"/>
  <c r="EI74" i="1"/>
  <c r="EJ73" i="1"/>
  <c r="DJ73" i="1"/>
  <c r="DI74" i="1"/>
  <c r="P37" i="4"/>
  <c r="U42" i="4"/>
  <c r="AZ75" i="1" l="1"/>
  <c r="AY76" i="1"/>
  <c r="BA78" i="1"/>
  <c r="BB78" i="1" s="1"/>
  <c r="BC78" i="1" s="1"/>
  <c r="AU79" i="1"/>
  <c r="BP76" i="1"/>
  <c r="BQ76" i="1" s="1"/>
  <c r="BJ77" i="1"/>
  <c r="CV75" i="1"/>
  <c r="CU76" i="1"/>
  <c r="CE78" i="1"/>
  <c r="CF78" i="1" s="1"/>
  <c r="CG78" i="1" s="1"/>
  <c r="BY79" i="1"/>
  <c r="CS75" i="1"/>
  <c r="CR76" i="1"/>
  <c r="G73" i="1"/>
  <c r="F74" i="1"/>
  <c r="BR75" i="1"/>
  <c r="BU75" i="1"/>
  <c r="BO75" i="1"/>
  <c r="BN76" i="1"/>
  <c r="CC76" i="1"/>
  <c r="CD75" i="1"/>
  <c r="L71" i="1"/>
  <c r="J71" i="1"/>
  <c r="I72" i="1"/>
  <c r="EZ74" i="1"/>
  <c r="FA74" i="1" s="1"/>
  <c r="FB74" i="1" s="1"/>
  <c r="ET75" i="1"/>
  <c r="EK72" i="1"/>
  <c r="EL72" i="1" s="1"/>
  <c r="EM72" i="1" s="1"/>
  <c r="EE73" i="1"/>
  <c r="EJ74" i="1"/>
  <c r="EI75" i="1"/>
  <c r="EY73" i="1"/>
  <c r="EX74" i="1"/>
  <c r="DJ74" i="1"/>
  <c r="DI75" i="1"/>
  <c r="DV74" i="1"/>
  <c r="DW74" i="1" s="1"/>
  <c r="DX74" i="1" s="1"/>
  <c r="DP75" i="1"/>
  <c r="DU73" i="1"/>
  <c r="DT74" i="1"/>
  <c r="DF74" i="1"/>
  <c r="DG73" i="1"/>
  <c r="P38" i="4"/>
  <c r="U43" i="4"/>
  <c r="AU80" i="1" l="1"/>
  <c r="BA79" i="1"/>
  <c r="BB79" i="1" s="1"/>
  <c r="BC79" i="1" s="1"/>
  <c r="CS76" i="1"/>
  <c r="CR77" i="1"/>
  <c r="J72" i="1"/>
  <c r="L72" i="1"/>
  <c r="I73" i="1"/>
  <c r="BO76" i="1"/>
  <c r="BN77" i="1"/>
  <c r="G74" i="1"/>
  <c r="F75" i="1"/>
  <c r="BY80" i="1"/>
  <c r="CE79" i="1"/>
  <c r="CF79" i="1" s="1"/>
  <c r="CG79" i="1" s="1"/>
  <c r="BJ78" i="1"/>
  <c r="BP77" i="1"/>
  <c r="BQ77" i="1" s="1"/>
  <c r="AZ76" i="1"/>
  <c r="AY77" i="1"/>
  <c r="CV76" i="1"/>
  <c r="CU77" i="1"/>
  <c r="CD76" i="1"/>
  <c r="CC77" i="1"/>
  <c r="BR76" i="1"/>
  <c r="BU76" i="1"/>
  <c r="EY74" i="1"/>
  <c r="EX75" i="1"/>
  <c r="DG74" i="1"/>
  <c r="DF75" i="1"/>
  <c r="DP76" i="1"/>
  <c r="DV75" i="1"/>
  <c r="DW75" i="1" s="1"/>
  <c r="DX75" i="1" s="1"/>
  <c r="EE74" i="1"/>
  <c r="EK73" i="1"/>
  <c r="EL73" i="1" s="1"/>
  <c r="EM73" i="1" s="1"/>
  <c r="DJ75" i="1"/>
  <c r="DI76" i="1"/>
  <c r="EJ75" i="1"/>
  <c r="EI76" i="1"/>
  <c r="ET76" i="1"/>
  <c r="EZ75" i="1"/>
  <c r="FA75" i="1" s="1"/>
  <c r="FB75" i="1" s="1"/>
  <c r="DU74" i="1"/>
  <c r="DT75" i="1"/>
  <c r="P39" i="4"/>
  <c r="U44" i="4"/>
  <c r="BY81" i="1" l="1"/>
  <c r="CE80" i="1"/>
  <c r="CF80" i="1" s="1"/>
  <c r="CG80" i="1" s="1"/>
  <c r="CV77" i="1"/>
  <c r="CU78" i="1"/>
  <c r="BR77" i="1"/>
  <c r="BU77" i="1"/>
  <c r="F76" i="1"/>
  <c r="G75" i="1"/>
  <c r="J73" i="1"/>
  <c r="I74" i="1"/>
  <c r="L73" i="1"/>
  <c r="BJ79" i="1"/>
  <c r="BP78" i="1"/>
  <c r="BQ78" i="1" s="1"/>
  <c r="CR78" i="1"/>
  <c r="CS77" i="1"/>
  <c r="CD77" i="1"/>
  <c r="CC78" i="1"/>
  <c r="AZ77" i="1"/>
  <c r="AY78" i="1"/>
  <c r="BN78" i="1"/>
  <c r="BO77" i="1"/>
  <c r="AU81" i="1"/>
  <c r="BA80" i="1"/>
  <c r="BB80" i="1" s="1"/>
  <c r="BC80" i="1" s="1"/>
  <c r="EE75" i="1"/>
  <c r="EK74" i="1"/>
  <c r="EL74" i="1" s="1"/>
  <c r="EM74" i="1" s="1"/>
  <c r="DJ76" i="1"/>
  <c r="DI77" i="1"/>
  <c r="ET77" i="1"/>
  <c r="EZ76" i="1"/>
  <c r="FA76" i="1" s="1"/>
  <c r="FB76" i="1" s="1"/>
  <c r="DP77" i="1"/>
  <c r="DV76" i="1"/>
  <c r="DW76" i="1" s="1"/>
  <c r="DX76" i="1" s="1"/>
  <c r="EX76" i="1"/>
  <c r="EY75" i="1"/>
  <c r="DT76" i="1"/>
  <c r="DU75" i="1"/>
  <c r="EJ76" i="1"/>
  <c r="EI77" i="1"/>
  <c r="DG75" i="1"/>
  <c r="DF76" i="1"/>
  <c r="P40" i="4"/>
  <c r="U45" i="4"/>
  <c r="F77" i="1" l="1"/>
  <c r="G76" i="1"/>
  <c r="BJ80" i="1"/>
  <c r="BP79" i="1"/>
  <c r="BQ79" i="1" s="1"/>
  <c r="CV78" i="1"/>
  <c r="CU79" i="1"/>
  <c r="AU82" i="1"/>
  <c r="BA81" i="1"/>
  <c r="BB81" i="1" s="1"/>
  <c r="BC81" i="1" s="1"/>
  <c r="CS78" i="1"/>
  <c r="CR79" i="1"/>
  <c r="L74" i="1"/>
  <c r="J74" i="1"/>
  <c r="I75" i="1"/>
  <c r="BO78" i="1"/>
  <c r="BN79" i="1"/>
  <c r="AZ78" i="1"/>
  <c r="AY79" i="1"/>
  <c r="CD78" i="1"/>
  <c r="CC79" i="1"/>
  <c r="BR78" i="1"/>
  <c r="BU78" i="1"/>
  <c r="BY82" i="1"/>
  <c r="CE81" i="1"/>
  <c r="CF81" i="1" s="1"/>
  <c r="CG81" i="1" s="1"/>
  <c r="EY76" i="1"/>
  <c r="EX77" i="1"/>
  <c r="EJ77" i="1"/>
  <c r="EI78" i="1"/>
  <c r="DP78" i="1"/>
  <c r="DV77" i="1"/>
  <c r="DW77" i="1" s="1"/>
  <c r="DX77" i="1" s="1"/>
  <c r="DJ77" i="1"/>
  <c r="DI78" i="1"/>
  <c r="DG76" i="1"/>
  <c r="DF77" i="1"/>
  <c r="ET78" i="1"/>
  <c r="EZ77" i="1"/>
  <c r="FA77" i="1" s="1"/>
  <c r="FB77" i="1" s="1"/>
  <c r="DU76" i="1"/>
  <c r="DT77" i="1"/>
  <c r="EE76" i="1"/>
  <c r="EK75" i="1"/>
  <c r="EL75" i="1" s="1"/>
  <c r="EM75" i="1" s="1"/>
  <c r="P41" i="4"/>
  <c r="U46" i="4"/>
  <c r="CC80" i="1" l="1"/>
  <c r="CD79" i="1"/>
  <c r="BO79" i="1"/>
  <c r="BN80" i="1"/>
  <c r="BA82" i="1"/>
  <c r="BB82" i="1" s="1"/>
  <c r="BC82" i="1" s="1"/>
  <c r="AU83" i="1"/>
  <c r="BP80" i="1"/>
  <c r="BQ80" i="1" s="1"/>
  <c r="BJ81" i="1"/>
  <c r="BR79" i="1"/>
  <c r="BU79" i="1"/>
  <c r="CE82" i="1"/>
  <c r="CF82" i="1" s="1"/>
  <c r="CG82" i="1" s="1"/>
  <c r="BY83" i="1"/>
  <c r="CS79" i="1"/>
  <c r="CR80" i="1"/>
  <c r="CV79" i="1"/>
  <c r="CU80" i="1"/>
  <c r="AY80" i="1"/>
  <c r="AZ79" i="1"/>
  <c r="L75" i="1"/>
  <c r="I76" i="1"/>
  <c r="J75" i="1"/>
  <c r="F78" i="1"/>
  <c r="G77" i="1"/>
  <c r="EJ78" i="1"/>
  <c r="EI79" i="1"/>
  <c r="EK76" i="1"/>
  <c r="EL76" i="1" s="1"/>
  <c r="EM76" i="1" s="1"/>
  <c r="EE77" i="1"/>
  <c r="ET79" i="1"/>
  <c r="EZ78" i="1"/>
  <c r="FA78" i="1" s="1"/>
  <c r="FB78" i="1" s="1"/>
  <c r="DG77" i="1"/>
  <c r="DF78" i="1"/>
  <c r="EY77" i="1"/>
  <c r="EX78" i="1"/>
  <c r="DU77" i="1"/>
  <c r="DT78" i="1"/>
  <c r="DJ78" i="1"/>
  <c r="DI79" i="1"/>
  <c r="DP79" i="1"/>
  <c r="DV78" i="1"/>
  <c r="DW78" i="1" s="1"/>
  <c r="DX78" i="1" s="1"/>
  <c r="P42" i="4"/>
  <c r="U47" i="4"/>
  <c r="J76" i="1" l="1"/>
  <c r="L76" i="1"/>
  <c r="I77" i="1"/>
  <c r="BJ82" i="1"/>
  <c r="BP81" i="1"/>
  <c r="BQ81" i="1" s="1"/>
  <c r="BR80" i="1"/>
  <c r="BU80" i="1"/>
  <c r="BY84" i="1"/>
  <c r="CE83" i="1"/>
  <c r="CF83" i="1" s="1"/>
  <c r="CG83" i="1" s="1"/>
  <c r="G78" i="1"/>
  <c r="F79" i="1"/>
  <c r="CS80" i="1"/>
  <c r="CR81" i="1"/>
  <c r="AU84" i="1"/>
  <c r="BA83" i="1"/>
  <c r="BB83" i="1" s="1"/>
  <c r="BC83" i="1" s="1"/>
  <c r="CV80" i="1"/>
  <c r="CU81" i="1"/>
  <c r="BO80" i="1"/>
  <c r="BN81" i="1"/>
  <c r="AZ80" i="1"/>
  <c r="AY81" i="1"/>
  <c r="CD80" i="1"/>
  <c r="CC81" i="1"/>
  <c r="DP80" i="1"/>
  <c r="DV79" i="1"/>
  <c r="DW79" i="1" s="1"/>
  <c r="DX79" i="1" s="1"/>
  <c r="EE78" i="1"/>
  <c r="EK77" i="1"/>
  <c r="EL77" i="1" s="1"/>
  <c r="EM77" i="1" s="1"/>
  <c r="DU78" i="1"/>
  <c r="DT79" i="1"/>
  <c r="DG78" i="1"/>
  <c r="DF79" i="1"/>
  <c r="EJ79" i="1"/>
  <c r="EI80" i="1"/>
  <c r="DJ79" i="1"/>
  <c r="DI80" i="1"/>
  <c r="EY78" i="1"/>
  <c r="EX79" i="1"/>
  <c r="ET80" i="1"/>
  <c r="EZ79" i="1"/>
  <c r="FA79" i="1" s="1"/>
  <c r="FB79" i="1" s="1"/>
  <c r="P43" i="4"/>
  <c r="U48" i="4"/>
  <c r="CD81" i="1" l="1"/>
  <c r="CC82" i="1"/>
  <c r="G79" i="1"/>
  <c r="F80" i="1"/>
  <c r="J77" i="1"/>
  <c r="L77" i="1"/>
  <c r="I78" i="1"/>
  <c r="BJ83" i="1"/>
  <c r="BP82" i="1"/>
  <c r="BQ82" i="1" s="1"/>
  <c r="BN82" i="1"/>
  <c r="BO81" i="1"/>
  <c r="AU85" i="1"/>
  <c r="BA84" i="1"/>
  <c r="BB84" i="1" s="1"/>
  <c r="BC84" i="1" s="1"/>
  <c r="BY85" i="1"/>
  <c r="CE84" i="1"/>
  <c r="CF84" i="1" s="1"/>
  <c r="CG84" i="1" s="1"/>
  <c r="AZ81" i="1"/>
  <c r="AY82" i="1"/>
  <c r="CV81" i="1"/>
  <c r="CU82" i="1"/>
  <c r="CR82" i="1"/>
  <c r="CS81" i="1"/>
  <c r="BR81" i="1"/>
  <c r="BU81" i="1"/>
  <c r="EJ80" i="1"/>
  <c r="EI81" i="1"/>
  <c r="ET81" i="1"/>
  <c r="EZ80" i="1"/>
  <c r="FA80" i="1" s="1"/>
  <c r="FB80" i="1" s="1"/>
  <c r="EE79" i="1"/>
  <c r="EK78" i="1"/>
  <c r="EL78" i="1" s="1"/>
  <c r="EM78" i="1" s="1"/>
  <c r="EX80" i="1"/>
  <c r="EY79" i="1"/>
  <c r="DG79" i="1"/>
  <c r="DF80" i="1"/>
  <c r="DT80" i="1"/>
  <c r="DU79" i="1"/>
  <c r="DP81" i="1"/>
  <c r="DV80" i="1"/>
  <c r="DW80" i="1" s="1"/>
  <c r="DX80" i="1" s="1"/>
  <c r="DJ80" i="1"/>
  <c r="DI81" i="1"/>
  <c r="P44" i="4"/>
  <c r="U49" i="4"/>
  <c r="CS82" i="1" l="1"/>
  <c r="CR83" i="1"/>
  <c r="BJ84" i="1"/>
  <c r="BP83" i="1"/>
  <c r="BQ83" i="1" s="1"/>
  <c r="CV82" i="1"/>
  <c r="CU83" i="1"/>
  <c r="J78" i="1"/>
  <c r="L78" i="1"/>
  <c r="I79" i="1"/>
  <c r="AU86" i="1"/>
  <c r="BA85" i="1"/>
  <c r="BB85" i="1" s="1"/>
  <c r="BC85" i="1" s="1"/>
  <c r="BY86" i="1"/>
  <c r="CE85" i="1"/>
  <c r="CF85" i="1" s="1"/>
  <c r="CG85" i="1" s="1"/>
  <c r="BO82" i="1"/>
  <c r="BN83" i="1"/>
  <c r="CD82" i="1"/>
  <c r="CC83" i="1"/>
  <c r="F81" i="1"/>
  <c r="G80" i="1"/>
  <c r="AZ82" i="1"/>
  <c r="AY83" i="1"/>
  <c r="BR82" i="1"/>
  <c r="BU82" i="1"/>
  <c r="DJ81" i="1"/>
  <c r="DI82" i="1"/>
  <c r="ET82" i="1"/>
  <c r="EZ81" i="1"/>
  <c r="FA81" i="1" s="1"/>
  <c r="FB81" i="1" s="1"/>
  <c r="DG80" i="1"/>
  <c r="DF81" i="1"/>
  <c r="EI82" i="1"/>
  <c r="EJ81" i="1"/>
  <c r="DP82" i="1"/>
  <c r="DV81" i="1"/>
  <c r="DW81" i="1" s="1"/>
  <c r="DX81" i="1" s="1"/>
  <c r="DU80" i="1"/>
  <c r="DT81" i="1"/>
  <c r="EY80" i="1"/>
  <c r="EX81" i="1"/>
  <c r="EE80" i="1"/>
  <c r="EK79" i="1"/>
  <c r="EL79" i="1" s="1"/>
  <c r="EM79" i="1" s="1"/>
  <c r="P45" i="4"/>
  <c r="U50" i="4"/>
  <c r="BO83" i="1" l="1"/>
  <c r="BN84" i="1"/>
  <c r="BP84" i="1"/>
  <c r="BQ84" i="1" s="1"/>
  <c r="BJ85" i="1"/>
  <c r="BR83" i="1"/>
  <c r="BU83" i="1"/>
  <c r="F82" i="1"/>
  <c r="G81" i="1"/>
  <c r="BA86" i="1"/>
  <c r="BB86" i="1" s="1"/>
  <c r="BC86" i="1" s="1"/>
  <c r="AU87" i="1"/>
  <c r="BA87" i="1" s="1"/>
  <c r="BB87" i="1" s="1"/>
  <c r="BC87" i="1" s="1"/>
  <c r="CV83" i="1"/>
  <c r="CU84" i="1"/>
  <c r="CS83" i="1"/>
  <c r="CR84" i="1"/>
  <c r="CE86" i="1"/>
  <c r="CF86" i="1" s="1"/>
  <c r="CG86" i="1" s="1"/>
  <c r="BY87" i="1"/>
  <c r="CE87" i="1" s="1"/>
  <c r="CF87" i="1" s="1"/>
  <c r="CG87" i="1" s="1"/>
  <c r="AY84" i="1"/>
  <c r="AZ83" i="1"/>
  <c r="CC84" i="1"/>
  <c r="CD83" i="1"/>
  <c r="L79" i="1"/>
  <c r="I80" i="1"/>
  <c r="J79" i="1"/>
  <c r="DV82" i="1"/>
  <c r="DW82" i="1" s="1"/>
  <c r="DX82" i="1" s="1"/>
  <c r="DP83" i="1"/>
  <c r="ET83" i="1"/>
  <c r="EZ82" i="1"/>
  <c r="FA82" i="1" s="1"/>
  <c r="FB82" i="1" s="1"/>
  <c r="DT82" i="1"/>
  <c r="DU81" i="1"/>
  <c r="DJ82" i="1"/>
  <c r="DI83" i="1"/>
  <c r="EX82" i="1"/>
  <c r="EY81" i="1"/>
  <c r="EJ82" i="1"/>
  <c r="EI83" i="1"/>
  <c r="EE81" i="1"/>
  <c r="EK80" i="1"/>
  <c r="EL80" i="1" s="1"/>
  <c r="EM80" i="1" s="1"/>
  <c r="DG81" i="1"/>
  <c r="DF82" i="1"/>
  <c r="P46" i="4"/>
  <c r="U51" i="4"/>
  <c r="G82" i="1" l="1"/>
  <c r="F83" i="1"/>
  <c r="BR84" i="1"/>
  <c r="BU84" i="1"/>
  <c r="CS84" i="1"/>
  <c r="CR85" i="1"/>
  <c r="BO84" i="1"/>
  <c r="BN85" i="1"/>
  <c r="CV84" i="1"/>
  <c r="CU85" i="1"/>
  <c r="BJ86" i="1"/>
  <c r="BP85" i="1"/>
  <c r="BQ85" i="1" s="1"/>
  <c r="CD84" i="1"/>
  <c r="CC85" i="1"/>
  <c r="L80" i="1"/>
  <c r="J80" i="1"/>
  <c r="I81" i="1"/>
  <c r="AZ84" i="1"/>
  <c r="AY85" i="1"/>
  <c r="DP84" i="1"/>
  <c r="DV83" i="1"/>
  <c r="DW83" i="1" s="1"/>
  <c r="DX83" i="1" s="1"/>
  <c r="DU82" i="1"/>
  <c r="DT83" i="1"/>
  <c r="ET84" i="1"/>
  <c r="EZ83" i="1"/>
  <c r="FA83" i="1" s="1"/>
  <c r="FB83" i="1" s="1"/>
  <c r="DG82" i="1"/>
  <c r="DF83" i="1"/>
  <c r="EJ83" i="1"/>
  <c r="EI84" i="1"/>
  <c r="DJ83" i="1"/>
  <c r="DI84" i="1"/>
  <c r="EE82" i="1"/>
  <c r="EK81" i="1"/>
  <c r="EL81" i="1" s="1"/>
  <c r="EM81" i="1" s="1"/>
  <c r="EY82" i="1"/>
  <c r="EX83" i="1"/>
  <c r="P47" i="4"/>
  <c r="U52" i="4"/>
  <c r="BR85" i="1" l="1"/>
  <c r="BU85" i="1"/>
  <c r="BJ87" i="1"/>
  <c r="BP87" i="1" s="1"/>
  <c r="BP86" i="1"/>
  <c r="BQ86" i="1" s="1"/>
  <c r="CD85" i="1"/>
  <c r="CC86" i="1"/>
  <c r="CV85" i="1"/>
  <c r="CU86" i="1"/>
  <c r="CR86" i="1"/>
  <c r="CS85" i="1"/>
  <c r="G83" i="1"/>
  <c r="F84" i="1"/>
  <c r="BN86" i="1"/>
  <c r="BO85" i="1"/>
  <c r="AZ85" i="1"/>
  <c r="AY86" i="1"/>
  <c r="J81" i="1"/>
  <c r="I82" i="1"/>
  <c r="L81" i="1"/>
  <c r="EJ84" i="1"/>
  <c r="EI85" i="1"/>
  <c r="EE83" i="1"/>
  <c r="EK82" i="1"/>
  <c r="EL82" i="1" s="1"/>
  <c r="EM82" i="1" s="1"/>
  <c r="EY83" i="1"/>
  <c r="EX84" i="1"/>
  <c r="ET85" i="1"/>
  <c r="EZ84" i="1"/>
  <c r="FA84" i="1" s="1"/>
  <c r="FB84" i="1" s="1"/>
  <c r="DJ84" i="1"/>
  <c r="DI85" i="1"/>
  <c r="DF84" i="1"/>
  <c r="DG83" i="1"/>
  <c r="DT84" i="1"/>
  <c r="DU83" i="1"/>
  <c r="DP85" i="1"/>
  <c r="DV84" i="1"/>
  <c r="DW84" i="1" s="1"/>
  <c r="DX84" i="1" s="1"/>
  <c r="P48" i="4"/>
  <c r="U53" i="4"/>
  <c r="F85" i="1" l="1"/>
  <c r="G84" i="1"/>
  <c r="BQ87" i="1"/>
  <c r="CV86" i="1"/>
  <c r="CU87" i="1"/>
  <c r="CV87" i="1" s="1"/>
  <c r="CD86" i="1"/>
  <c r="CC87" i="1"/>
  <c r="CD87" i="1" s="1"/>
  <c r="AZ86" i="1"/>
  <c r="AY87" i="1"/>
  <c r="AZ87" i="1" s="1"/>
  <c r="BR86" i="1"/>
  <c r="BU86" i="1"/>
  <c r="J82" i="1"/>
  <c r="L82" i="1"/>
  <c r="I83" i="1"/>
  <c r="BO86" i="1"/>
  <c r="BN87" i="1"/>
  <c r="BO87" i="1" s="1"/>
  <c r="CS86" i="1"/>
  <c r="CR87" i="1"/>
  <c r="CS87" i="1" s="1"/>
  <c r="DJ85" i="1"/>
  <c r="DI86" i="1"/>
  <c r="EY84" i="1"/>
  <c r="EX85" i="1"/>
  <c r="DP86" i="1"/>
  <c r="DV85" i="1"/>
  <c r="DW85" i="1" s="1"/>
  <c r="DX85" i="1" s="1"/>
  <c r="ET86" i="1"/>
  <c r="EZ85" i="1"/>
  <c r="FA85" i="1" s="1"/>
  <c r="FB85" i="1" s="1"/>
  <c r="EJ85" i="1"/>
  <c r="EI86" i="1"/>
  <c r="DU84" i="1"/>
  <c r="DT85" i="1"/>
  <c r="DG84" i="1"/>
  <c r="DF85" i="1"/>
  <c r="EE84" i="1"/>
  <c r="EK83" i="1"/>
  <c r="EL83" i="1" s="1"/>
  <c r="EM83" i="1" s="1"/>
  <c r="P49" i="4"/>
  <c r="U54" i="4"/>
  <c r="BR87" i="1" l="1"/>
  <c r="BU87" i="1"/>
  <c r="CJ12" i="1" s="1"/>
  <c r="L83" i="1"/>
  <c r="I84" i="1"/>
  <c r="J83" i="1"/>
  <c r="F86" i="1"/>
  <c r="G85" i="1"/>
  <c r="ET87" i="1"/>
  <c r="EZ87" i="1" s="1"/>
  <c r="EZ86" i="1"/>
  <c r="FA86" i="1" s="1"/>
  <c r="FB86" i="1" s="1"/>
  <c r="DJ86" i="1"/>
  <c r="DI87" i="1"/>
  <c r="DJ87" i="1" s="1"/>
  <c r="EJ86" i="1"/>
  <c r="EI87" i="1"/>
  <c r="EJ87" i="1" s="1"/>
  <c r="EE85" i="1"/>
  <c r="EK84" i="1"/>
  <c r="EL84" i="1" s="1"/>
  <c r="EM84" i="1" s="1"/>
  <c r="DP87" i="1"/>
  <c r="DV87" i="1" s="1"/>
  <c r="DV86" i="1"/>
  <c r="DW86" i="1" s="1"/>
  <c r="DX86" i="1" s="1"/>
  <c r="EY85" i="1"/>
  <c r="EX86" i="1"/>
  <c r="DF86" i="1"/>
  <c r="DG85" i="1"/>
  <c r="DU85" i="1"/>
  <c r="DT86" i="1"/>
  <c r="P50" i="4"/>
  <c r="U55" i="4"/>
  <c r="CJ15" i="1" l="1"/>
  <c r="CJ19" i="1"/>
  <c r="CJ14" i="1"/>
  <c r="CJ18" i="1"/>
  <c r="CJ13" i="1"/>
  <c r="CJ17" i="1"/>
  <c r="CJ23" i="1"/>
  <c r="CJ22" i="1"/>
  <c r="CJ21" i="1"/>
  <c r="CJ27" i="1"/>
  <c r="CJ31" i="1"/>
  <c r="CJ35" i="1"/>
  <c r="CJ24" i="1"/>
  <c r="CJ26" i="1"/>
  <c r="CJ30" i="1"/>
  <c r="CJ16" i="1"/>
  <c r="CJ29" i="1"/>
  <c r="CJ33" i="1"/>
  <c r="CJ38" i="1"/>
  <c r="CJ42" i="1"/>
  <c r="CJ28" i="1"/>
  <c r="CJ32" i="1"/>
  <c r="CJ36" i="1"/>
  <c r="CJ37" i="1"/>
  <c r="CJ41" i="1"/>
  <c r="CJ25" i="1"/>
  <c r="CJ40" i="1"/>
  <c r="CJ44" i="1"/>
  <c r="CJ39" i="1"/>
  <c r="CJ46" i="1"/>
  <c r="CJ50" i="1"/>
  <c r="CJ54" i="1"/>
  <c r="CJ20" i="1"/>
  <c r="CJ34" i="1"/>
  <c r="CJ43" i="1"/>
  <c r="CJ49" i="1"/>
  <c r="CJ53" i="1"/>
  <c r="CJ45" i="1"/>
  <c r="CJ48" i="1"/>
  <c r="CJ60" i="1"/>
  <c r="CJ64" i="1"/>
  <c r="CJ68" i="1"/>
  <c r="CJ72" i="1"/>
  <c r="CJ51" i="1"/>
  <c r="CJ55" i="1"/>
  <c r="CJ59" i="1"/>
  <c r="CJ63" i="1"/>
  <c r="CJ67" i="1"/>
  <c r="CJ57" i="1"/>
  <c r="CJ58" i="1"/>
  <c r="CJ62" i="1"/>
  <c r="CJ66" i="1"/>
  <c r="CJ52" i="1"/>
  <c r="CJ61" i="1"/>
  <c r="CJ65" i="1"/>
  <c r="CJ70" i="1"/>
  <c r="CJ78" i="1"/>
  <c r="CJ82" i="1"/>
  <c r="CJ86" i="1"/>
  <c r="CJ73" i="1"/>
  <c r="CJ77" i="1"/>
  <c r="CJ81" i="1"/>
  <c r="CJ85" i="1"/>
  <c r="CJ56" i="1"/>
  <c r="CJ75" i="1"/>
  <c r="CJ76" i="1"/>
  <c r="CJ80" i="1"/>
  <c r="CJ84" i="1"/>
  <c r="CJ47" i="1"/>
  <c r="CJ69" i="1"/>
  <c r="CJ74" i="1"/>
  <c r="CJ87" i="1"/>
  <c r="CY12" i="1" s="1"/>
  <c r="CJ83" i="1"/>
  <c r="CJ79" i="1"/>
  <c r="CJ71" i="1"/>
  <c r="L84" i="1"/>
  <c r="J84" i="1"/>
  <c r="I85" i="1"/>
  <c r="G86" i="1"/>
  <c r="F87" i="1"/>
  <c r="DG86" i="1"/>
  <c r="DF87" i="1"/>
  <c r="DG87" i="1" s="1"/>
  <c r="DW87" i="1"/>
  <c r="DX87" i="1" s="1"/>
  <c r="FA87" i="1"/>
  <c r="FB87" i="1" s="1"/>
  <c r="DU86" i="1"/>
  <c r="DT87" i="1"/>
  <c r="DU87" i="1" s="1"/>
  <c r="EY86" i="1"/>
  <c r="EX87" i="1"/>
  <c r="EY87" i="1" s="1"/>
  <c r="EE86" i="1"/>
  <c r="EK85" i="1"/>
  <c r="EL85" i="1" s="1"/>
  <c r="EM85" i="1" s="1"/>
  <c r="P51" i="4"/>
  <c r="U56" i="4"/>
  <c r="CY13" i="1" l="1"/>
  <c r="CY17" i="1"/>
  <c r="CY16" i="1"/>
  <c r="CY15" i="1"/>
  <c r="CY19" i="1"/>
  <c r="CY21" i="1"/>
  <c r="CY25" i="1"/>
  <c r="CY18" i="1"/>
  <c r="CY23" i="1"/>
  <c r="CY24" i="1"/>
  <c r="CY29" i="1"/>
  <c r="CY33" i="1"/>
  <c r="CY22" i="1"/>
  <c r="CY28" i="1"/>
  <c r="CY14" i="1"/>
  <c r="CY20" i="1"/>
  <c r="CY27" i="1"/>
  <c r="CY31" i="1"/>
  <c r="CY26" i="1"/>
  <c r="CY30" i="1"/>
  <c r="CY35" i="1"/>
  <c r="CY36" i="1"/>
  <c r="CY40" i="1"/>
  <c r="CY39" i="1"/>
  <c r="CY32" i="1"/>
  <c r="CY38" i="1"/>
  <c r="CY42" i="1"/>
  <c r="CY46" i="1"/>
  <c r="CY34" i="1"/>
  <c r="CY41" i="1"/>
  <c r="CY48" i="1"/>
  <c r="CY52" i="1"/>
  <c r="CY56" i="1"/>
  <c r="CY37" i="1"/>
  <c r="CY44" i="1"/>
  <c r="CY45" i="1"/>
  <c r="CY47" i="1"/>
  <c r="CY51" i="1"/>
  <c r="CY43" i="1"/>
  <c r="CY50" i="1"/>
  <c r="CY54" i="1"/>
  <c r="CY55" i="1"/>
  <c r="CY58" i="1"/>
  <c r="CY62" i="1"/>
  <c r="CY66" i="1"/>
  <c r="CY70" i="1"/>
  <c r="CY74" i="1"/>
  <c r="CY49" i="1"/>
  <c r="CY61" i="1"/>
  <c r="CY65" i="1"/>
  <c r="CY57" i="1"/>
  <c r="CY60" i="1"/>
  <c r="CY64" i="1"/>
  <c r="CY68" i="1"/>
  <c r="CY69" i="1"/>
  <c r="CY72" i="1"/>
  <c r="CY73" i="1"/>
  <c r="CY76" i="1"/>
  <c r="CY80" i="1"/>
  <c r="CY84" i="1"/>
  <c r="CY79" i="1"/>
  <c r="CY83" i="1"/>
  <c r="CY87" i="1"/>
  <c r="CY53" i="1"/>
  <c r="CY75" i="1"/>
  <c r="CY78" i="1"/>
  <c r="CY82" i="1"/>
  <c r="CY86" i="1"/>
  <c r="CY59" i="1"/>
  <c r="CY63" i="1"/>
  <c r="CY67" i="1"/>
  <c r="CY85" i="1"/>
  <c r="CY77" i="1"/>
  <c r="CY71" i="1"/>
  <c r="CY81" i="1"/>
  <c r="G87" i="1"/>
  <c r="F88" i="1"/>
  <c r="J85" i="1"/>
  <c r="L85" i="1"/>
  <c r="I86" i="1"/>
  <c r="EE87" i="1"/>
  <c r="EK87" i="1" s="1"/>
  <c r="EK86" i="1"/>
  <c r="EL86" i="1" s="1"/>
  <c r="EM86" i="1" s="1"/>
  <c r="P52" i="4"/>
  <c r="U57" i="4"/>
  <c r="J86" i="1" l="1"/>
  <c r="L86" i="1"/>
  <c r="I87" i="1"/>
  <c r="F89" i="1"/>
  <c r="G88" i="1"/>
  <c r="EL87" i="1"/>
  <c r="EM87" i="1" s="1"/>
  <c r="P53" i="4"/>
  <c r="U58" i="4"/>
  <c r="F90" i="1" l="1"/>
  <c r="G89" i="1"/>
  <c r="L87" i="1"/>
  <c r="I88" i="1"/>
  <c r="J87" i="1"/>
  <c r="DM12" i="1"/>
  <c r="P54" i="4"/>
  <c r="U59" i="4"/>
  <c r="L88" i="1" l="1"/>
  <c r="J88" i="1"/>
  <c r="I89" i="1"/>
  <c r="G90" i="1"/>
  <c r="F91" i="1"/>
  <c r="DM15" i="1"/>
  <c r="DM19" i="1"/>
  <c r="DM14" i="1"/>
  <c r="DM23" i="1"/>
  <c r="DM18" i="1"/>
  <c r="DM17" i="1"/>
  <c r="DM26" i="1"/>
  <c r="DM30" i="1"/>
  <c r="DM34" i="1"/>
  <c r="DM20" i="1"/>
  <c r="DM21" i="1"/>
  <c r="DM22" i="1"/>
  <c r="DM25" i="1"/>
  <c r="DM29" i="1"/>
  <c r="DM16" i="1"/>
  <c r="DM24" i="1"/>
  <c r="DM40" i="1"/>
  <c r="DM44" i="1"/>
  <c r="DM32" i="1"/>
  <c r="DM33" i="1"/>
  <c r="DM28" i="1"/>
  <c r="DM31" i="1"/>
  <c r="DM37" i="1"/>
  <c r="DM27" i="1"/>
  <c r="DM35" i="1"/>
  <c r="DM38" i="1"/>
  <c r="DM49" i="1"/>
  <c r="DM53" i="1"/>
  <c r="DM42" i="1"/>
  <c r="DM43" i="1"/>
  <c r="DM45" i="1"/>
  <c r="DM47" i="1"/>
  <c r="DM54" i="1"/>
  <c r="DM58" i="1"/>
  <c r="DM46" i="1"/>
  <c r="DM48" i="1"/>
  <c r="DM50" i="1"/>
  <c r="DM57" i="1"/>
  <c r="DM61" i="1"/>
  <c r="DM13" i="1"/>
  <c r="DM56" i="1"/>
  <c r="DM60" i="1"/>
  <c r="DM64" i="1"/>
  <c r="DM36" i="1"/>
  <c r="DM41" i="1"/>
  <c r="DM55" i="1"/>
  <c r="DM68" i="1"/>
  <c r="DM72" i="1"/>
  <c r="DM76" i="1"/>
  <c r="DM80" i="1"/>
  <c r="DM84" i="1"/>
  <c r="DM39" i="1"/>
  <c r="DM52" i="1"/>
  <c r="DM59" i="1"/>
  <c r="DM67" i="1"/>
  <c r="DM71" i="1"/>
  <c r="DM75" i="1"/>
  <c r="DM62" i="1"/>
  <c r="DM63" i="1"/>
  <c r="DM65" i="1"/>
  <c r="DM66" i="1"/>
  <c r="DM70" i="1"/>
  <c r="DM74" i="1"/>
  <c r="DM78" i="1"/>
  <c r="DM51" i="1"/>
  <c r="DM69" i="1"/>
  <c r="DM79" i="1"/>
  <c r="DM85" i="1"/>
  <c r="DM81" i="1"/>
  <c r="DM86" i="1"/>
  <c r="DM73" i="1"/>
  <c r="DM82" i="1"/>
  <c r="DM83" i="1"/>
  <c r="DM87" i="1"/>
  <c r="EA12" i="1" s="1"/>
  <c r="DM77" i="1"/>
  <c r="P55" i="4"/>
  <c r="U60" i="4"/>
  <c r="J89" i="1" l="1"/>
  <c r="L89" i="1"/>
  <c r="I90" i="1"/>
  <c r="G91" i="1"/>
  <c r="F92" i="1"/>
  <c r="EA13" i="1"/>
  <c r="EA17" i="1"/>
  <c r="EA21" i="1"/>
  <c r="EA16" i="1"/>
  <c r="EA14" i="1"/>
  <c r="EA20" i="1"/>
  <c r="EA25" i="1"/>
  <c r="EA15" i="1"/>
  <c r="EA18" i="1"/>
  <c r="EA19" i="1"/>
  <c r="EA28" i="1"/>
  <c r="EA32" i="1"/>
  <c r="EA36" i="1"/>
  <c r="EA23" i="1"/>
  <c r="EA27" i="1"/>
  <c r="EA35" i="1"/>
  <c r="EA38" i="1"/>
  <c r="EA42" i="1"/>
  <c r="EA30" i="1"/>
  <c r="EA33" i="1"/>
  <c r="EA34" i="1"/>
  <c r="EA26" i="1"/>
  <c r="EA29" i="1"/>
  <c r="EA22" i="1"/>
  <c r="EA24" i="1"/>
  <c r="EA45" i="1"/>
  <c r="EA47" i="1"/>
  <c r="EA51" i="1"/>
  <c r="EA40" i="1"/>
  <c r="EA43" i="1"/>
  <c r="EA31" i="1"/>
  <c r="EA37" i="1"/>
  <c r="EA41" i="1"/>
  <c r="EA44" i="1"/>
  <c r="EA50" i="1"/>
  <c r="EA56" i="1"/>
  <c r="EA48" i="1"/>
  <c r="EA53" i="1"/>
  <c r="EA55" i="1"/>
  <c r="EA59" i="1"/>
  <c r="EA46" i="1"/>
  <c r="EA54" i="1"/>
  <c r="EA58" i="1"/>
  <c r="EA62" i="1"/>
  <c r="EA39" i="1"/>
  <c r="EA52" i="1"/>
  <c r="EA64" i="1"/>
  <c r="EA66" i="1"/>
  <c r="EA70" i="1"/>
  <c r="EA74" i="1"/>
  <c r="EA78" i="1"/>
  <c r="EA82" i="1"/>
  <c r="EA86" i="1"/>
  <c r="EA57" i="1"/>
  <c r="EA60" i="1"/>
  <c r="EA65" i="1"/>
  <c r="EA69" i="1"/>
  <c r="EA73" i="1"/>
  <c r="EA77" i="1"/>
  <c r="EA49" i="1"/>
  <c r="EA61" i="1"/>
  <c r="EA63" i="1"/>
  <c r="EA68" i="1"/>
  <c r="EA72" i="1"/>
  <c r="EA76" i="1"/>
  <c r="EA80" i="1"/>
  <c r="EA71" i="1"/>
  <c r="EA85" i="1"/>
  <c r="EA67" i="1"/>
  <c r="EA75" i="1"/>
  <c r="EA79" i="1"/>
  <c r="EA83" i="1"/>
  <c r="EA84" i="1"/>
  <c r="EA87" i="1"/>
  <c r="EP12" i="1" s="1"/>
  <c r="EA81" i="1"/>
  <c r="P56" i="4"/>
  <c r="U61" i="4"/>
  <c r="J90" i="1" l="1"/>
  <c r="L90" i="1"/>
  <c r="I91" i="1"/>
  <c r="F93" i="1"/>
  <c r="G92" i="1"/>
  <c r="EP15" i="1"/>
  <c r="EP19" i="1"/>
  <c r="EP14" i="1"/>
  <c r="EP18" i="1"/>
  <c r="EP20" i="1"/>
  <c r="EP23" i="1"/>
  <c r="EP13" i="1"/>
  <c r="EP17" i="1"/>
  <c r="EP26" i="1"/>
  <c r="EP30" i="1"/>
  <c r="EP34" i="1"/>
  <c r="EP21" i="1"/>
  <c r="EP25" i="1"/>
  <c r="EP29" i="1"/>
  <c r="EP16" i="1"/>
  <c r="EP24" i="1"/>
  <c r="EP33" i="1"/>
  <c r="EP35" i="1"/>
  <c r="EP40" i="1"/>
  <c r="EP44" i="1"/>
  <c r="EP28" i="1"/>
  <c r="EP32" i="1"/>
  <c r="EP31" i="1"/>
  <c r="EP22" i="1"/>
  <c r="EP36" i="1"/>
  <c r="EP37" i="1"/>
  <c r="EP43" i="1"/>
  <c r="EP45" i="1"/>
  <c r="EP49" i="1"/>
  <c r="EP42" i="1"/>
  <c r="EP27" i="1"/>
  <c r="EP38" i="1"/>
  <c r="EP39" i="1"/>
  <c r="EP41" i="1"/>
  <c r="EP48" i="1"/>
  <c r="EP50" i="1"/>
  <c r="EP54" i="1"/>
  <c r="EP58" i="1"/>
  <c r="EP47" i="1"/>
  <c r="EP53" i="1"/>
  <c r="EP57" i="1"/>
  <c r="EP61" i="1"/>
  <c r="EP52" i="1"/>
  <c r="EP56" i="1"/>
  <c r="EP60" i="1"/>
  <c r="EP64" i="1"/>
  <c r="EP51" i="1"/>
  <c r="EP68" i="1"/>
  <c r="EP72" i="1"/>
  <c r="EP76" i="1"/>
  <c r="EP80" i="1"/>
  <c r="EP84" i="1"/>
  <c r="EP62" i="1"/>
  <c r="EP63" i="1"/>
  <c r="EP65" i="1"/>
  <c r="EP67" i="1"/>
  <c r="EP71" i="1"/>
  <c r="EP75" i="1"/>
  <c r="EP55" i="1"/>
  <c r="EP66" i="1"/>
  <c r="EP70" i="1"/>
  <c r="EP74" i="1"/>
  <c r="EP78" i="1"/>
  <c r="EP77" i="1"/>
  <c r="EP83" i="1"/>
  <c r="EP85" i="1"/>
  <c r="EP46" i="1"/>
  <c r="EP86" i="1"/>
  <c r="EP82" i="1"/>
  <c r="EP59" i="1"/>
  <c r="EP73" i="1"/>
  <c r="EP69" i="1"/>
  <c r="EP79" i="1"/>
  <c r="EP81" i="1"/>
  <c r="EP87" i="1"/>
  <c r="FE12" i="1" s="1"/>
  <c r="P57" i="4"/>
  <c r="U62" i="4"/>
  <c r="L91" i="1" l="1"/>
  <c r="I92" i="1"/>
  <c r="J91" i="1"/>
  <c r="F94" i="1"/>
  <c r="G93" i="1"/>
  <c r="FE13" i="1"/>
  <c r="FE14" i="1"/>
  <c r="FE30" i="1"/>
  <c r="FE46" i="1"/>
  <c r="FE54" i="1"/>
  <c r="FE62" i="1"/>
  <c r="FE70" i="1"/>
  <c r="FE78" i="1"/>
  <c r="FE86" i="1"/>
  <c r="FE18" i="1"/>
  <c r="FE38" i="1"/>
  <c r="FE53" i="1"/>
  <c r="FE65" i="1"/>
  <c r="FE74" i="1"/>
  <c r="FE85" i="1"/>
  <c r="FE22" i="1"/>
  <c r="FE42" i="1"/>
  <c r="FE66" i="1"/>
  <c r="FE77" i="1"/>
  <c r="FE58" i="1"/>
  <c r="FE50" i="1"/>
  <c r="FE61" i="1"/>
  <c r="FE82" i="1"/>
  <c r="FE57" i="1"/>
  <c r="FE81" i="1"/>
  <c r="FE26" i="1"/>
  <c r="FE49" i="1"/>
  <c r="FE69" i="1"/>
  <c r="FE34" i="1"/>
  <c r="FE73" i="1"/>
  <c r="FE80" i="1"/>
  <c r="FE64" i="1"/>
  <c r="FE48" i="1"/>
  <c r="FE32" i="1"/>
  <c r="FE16" i="1"/>
  <c r="FE33" i="1"/>
  <c r="FE17" i="1"/>
  <c r="FE75" i="1"/>
  <c r="FE59" i="1"/>
  <c r="FE43" i="1"/>
  <c r="FE27" i="1"/>
  <c r="FE76" i="1"/>
  <c r="FE60" i="1"/>
  <c r="FE44" i="1"/>
  <c r="FE45" i="1"/>
  <c r="FE29" i="1"/>
  <c r="FE87" i="1"/>
  <c r="FE55" i="1"/>
  <c r="FE39" i="1"/>
  <c r="FE23" i="1"/>
  <c r="FE56" i="1"/>
  <c r="FE40" i="1"/>
  <c r="FE41" i="1"/>
  <c r="FE83" i="1"/>
  <c r="FE67" i="1"/>
  <c r="FE35" i="1"/>
  <c r="FE19" i="1"/>
  <c r="FE84" i="1"/>
  <c r="FE52" i="1"/>
  <c r="FE20" i="1"/>
  <c r="FE37" i="1"/>
  <c r="FE79" i="1"/>
  <c r="FE63" i="1"/>
  <c r="FE31" i="1"/>
  <c r="FE28" i="1"/>
  <c r="FE71" i="1"/>
  <c r="FE72" i="1"/>
  <c r="FE24" i="1"/>
  <c r="FE25" i="1"/>
  <c r="FE51" i="1"/>
  <c r="FE68" i="1"/>
  <c r="FE36" i="1"/>
  <c r="FE21" i="1"/>
  <c r="FE47" i="1"/>
  <c r="FE15" i="1"/>
  <c r="P58" i="4"/>
  <c r="U63" i="4"/>
  <c r="L92" i="1" l="1"/>
  <c r="J92" i="1"/>
  <c r="I93" i="1"/>
  <c r="G94" i="1"/>
  <c r="F95" i="1"/>
  <c r="P59" i="4"/>
  <c r="U64" i="4"/>
  <c r="J93" i="1" l="1"/>
  <c r="I94" i="1"/>
  <c r="L93" i="1"/>
  <c r="G95" i="1"/>
  <c r="F96" i="1"/>
  <c r="P60" i="4"/>
  <c r="U65" i="4"/>
  <c r="J94" i="1" l="1"/>
  <c r="L94" i="1"/>
  <c r="I95" i="1"/>
  <c r="F97" i="1"/>
  <c r="G96" i="1"/>
  <c r="P61" i="4"/>
  <c r="U66" i="4"/>
  <c r="L95" i="1" l="1"/>
  <c r="I96" i="1"/>
  <c r="J95" i="1"/>
  <c r="F98" i="1"/>
  <c r="G97" i="1"/>
  <c r="P62" i="4"/>
  <c r="U67" i="4"/>
  <c r="G98" i="1" l="1"/>
  <c r="F99" i="1"/>
  <c r="L96" i="1"/>
  <c r="J96" i="1"/>
  <c r="I97" i="1"/>
  <c r="P63" i="4"/>
  <c r="U68" i="4"/>
  <c r="F100" i="1" l="1"/>
  <c r="G99" i="1"/>
  <c r="J97" i="1"/>
  <c r="I98" i="1"/>
  <c r="L97" i="1"/>
  <c r="P64" i="4"/>
  <c r="U69" i="4"/>
  <c r="J98" i="1" l="1"/>
  <c r="L98" i="1"/>
  <c r="I99" i="1"/>
  <c r="F101" i="1"/>
  <c r="G100" i="1"/>
  <c r="P65" i="4"/>
  <c r="U70" i="4"/>
  <c r="F102" i="1" l="1"/>
  <c r="G101" i="1"/>
  <c r="J99" i="1"/>
  <c r="L99" i="1"/>
  <c r="I100" i="1"/>
  <c r="P66" i="4"/>
  <c r="U71" i="4"/>
  <c r="J100" i="1" l="1"/>
  <c r="L100" i="1"/>
  <c r="I101" i="1"/>
  <c r="F103" i="1"/>
  <c r="G102" i="1"/>
  <c r="P67" i="4"/>
  <c r="U72" i="4"/>
  <c r="J101" i="1" l="1"/>
  <c r="L101" i="1"/>
  <c r="I102" i="1"/>
  <c r="G103" i="1"/>
  <c r="F104" i="1"/>
  <c r="P68" i="4"/>
  <c r="U73" i="4"/>
  <c r="J102" i="1" l="1"/>
  <c r="L102" i="1"/>
  <c r="I103" i="1"/>
  <c r="F105" i="1"/>
  <c r="G104" i="1"/>
  <c r="P69" i="4"/>
  <c r="U74" i="4"/>
  <c r="G105" i="1" l="1"/>
  <c r="F106" i="1"/>
  <c r="J103" i="1"/>
  <c r="I104" i="1"/>
  <c r="L103" i="1"/>
  <c r="P70" i="4"/>
  <c r="U75" i="4"/>
  <c r="G106" i="1" l="1"/>
  <c r="F107" i="1"/>
  <c r="L104" i="1"/>
  <c r="J104" i="1"/>
  <c r="I105" i="1"/>
  <c r="U174" i="4"/>
  <c r="P71" i="4"/>
  <c r="U76" i="4"/>
  <c r="F108" i="1" l="1"/>
  <c r="G108" i="1" s="1"/>
  <c r="G107" i="1"/>
  <c r="L105" i="1"/>
  <c r="I106" i="1"/>
  <c r="J105" i="1"/>
  <c r="U175" i="4"/>
  <c r="P72" i="4"/>
  <c r="U77" i="4"/>
  <c r="J106" i="1" l="1"/>
  <c r="L106" i="1"/>
  <c r="I107" i="1"/>
  <c r="U176" i="4"/>
  <c r="P73" i="4"/>
  <c r="U78" i="4"/>
  <c r="J107" i="1" l="1"/>
  <c r="I108" i="1"/>
  <c r="L107" i="1"/>
  <c r="U177" i="4"/>
  <c r="P74" i="4"/>
  <c r="U79" i="4"/>
  <c r="J108" i="1" l="1"/>
  <c r="L108" i="1"/>
  <c r="U178" i="4"/>
  <c r="P75" i="4"/>
  <c r="U80" i="4"/>
  <c r="P174" i="4" l="1"/>
  <c r="U179" i="4"/>
  <c r="P76" i="4"/>
  <c r="U81" i="4"/>
  <c r="U180" i="4" l="1"/>
  <c r="P175" i="4"/>
  <c r="P77" i="4"/>
  <c r="U82" i="4"/>
  <c r="P176" i="4" l="1"/>
  <c r="U181" i="4"/>
  <c r="P78" i="4"/>
  <c r="U83" i="4"/>
  <c r="U182" i="4" l="1"/>
  <c r="P177" i="4"/>
  <c r="P79" i="4"/>
  <c r="U84" i="4"/>
  <c r="P178" i="4" l="1"/>
  <c r="U183" i="4"/>
  <c r="P80" i="4"/>
  <c r="U85" i="4"/>
  <c r="U184" i="4" l="1"/>
  <c r="P179" i="4"/>
  <c r="P81" i="4"/>
  <c r="U86" i="4"/>
  <c r="P180" i="4" l="1"/>
  <c r="U185" i="4"/>
  <c r="P82" i="4"/>
  <c r="U87" i="4"/>
  <c r="U186" i="4" l="1"/>
  <c r="P181" i="4"/>
  <c r="P83" i="4"/>
  <c r="U88" i="4"/>
  <c r="P182" i="4" l="1"/>
  <c r="U187" i="4"/>
  <c r="P84" i="4"/>
  <c r="U89" i="4"/>
  <c r="P183" i="4" l="1"/>
  <c r="U188" i="4"/>
  <c r="P85" i="4"/>
  <c r="U90" i="4"/>
  <c r="P184" i="4" l="1"/>
  <c r="U189" i="4"/>
  <c r="P86" i="4"/>
  <c r="U91" i="4"/>
  <c r="U190" i="4" l="1"/>
  <c r="P185" i="4"/>
  <c r="P87" i="4"/>
  <c r="U92" i="4"/>
  <c r="P186" i="4" l="1"/>
  <c r="U191" i="4"/>
  <c r="P88" i="4"/>
  <c r="U93" i="4"/>
  <c r="U192" i="4" l="1"/>
  <c r="P187" i="4"/>
  <c r="P89" i="4"/>
  <c r="U94" i="4"/>
  <c r="P188" i="4" l="1"/>
  <c r="U193" i="4"/>
  <c r="P90" i="4"/>
  <c r="U95" i="4"/>
  <c r="U194" i="4" l="1"/>
  <c r="P189" i="4"/>
  <c r="P91" i="4"/>
  <c r="U96" i="4"/>
  <c r="P190" i="4" l="1"/>
  <c r="U195" i="4"/>
  <c r="P92" i="4"/>
  <c r="U97" i="4"/>
  <c r="U196" i="4" l="1"/>
  <c r="P191" i="4"/>
  <c r="P93" i="4"/>
  <c r="U98" i="4"/>
  <c r="P192" i="4" l="1"/>
  <c r="U197" i="4"/>
  <c r="P94" i="4"/>
  <c r="U99" i="4"/>
  <c r="U198" i="4" l="1"/>
  <c r="P193" i="4"/>
  <c r="P95" i="4"/>
  <c r="U100" i="4"/>
  <c r="P194" i="4" l="1"/>
  <c r="U199" i="4"/>
  <c r="P96" i="4"/>
  <c r="U101" i="4"/>
  <c r="U200" i="4" l="1"/>
  <c r="P195" i="4"/>
  <c r="P97" i="4"/>
  <c r="U102" i="4"/>
  <c r="P196" i="4" l="1"/>
  <c r="U201" i="4"/>
  <c r="P98" i="4"/>
  <c r="U103" i="4"/>
  <c r="U202" i="4" l="1"/>
  <c r="P197" i="4"/>
  <c r="P99" i="4"/>
  <c r="U104" i="4"/>
  <c r="P198" i="4" l="1"/>
  <c r="U203" i="4"/>
  <c r="P100" i="4"/>
  <c r="U105" i="4"/>
  <c r="U204" i="4" l="1"/>
  <c r="P199" i="4"/>
  <c r="P101" i="4"/>
  <c r="U106" i="4"/>
  <c r="P200" i="4" l="1"/>
  <c r="U205" i="4"/>
  <c r="P102" i="4"/>
  <c r="U107" i="4"/>
  <c r="U206" i="4" l="1"/>
  <c r="P201" i="4"/>
  <c r="P103" i="4"/>
  <c r="U108" i="4"/>
  <c r="P202" i="4" l="1"/>
  <c r="U207" i="4"/>
  <c r="P104" i="4"/>
  <c r="U109" i="4"/>
  <c r="U208" i="4" l="1"/>
  <c r="P203" i="4"/>
  <c r="P105" i="4"/>
  <c r="U110" i="4"/>
  <c r="P204" i="4" l="1"/>
  <c r="U209" i="4"/>
  <c r="P106" i="4"/>
  <c r="U111" i="4"/>
  <c r="U210" i="4" l="1"/>
  <c r="P205" i="4"/>
  <c r="P107" i="4"/>
  <c r="U112" i="4"/>
  <c r="P206" i="4" l="1"/>
  <c r="U211" i="4"/>
  <c r="P108" i="4"/>
  <c r="U113" i="4"/>
  <c r="U212" i="4" l="1"/>
  <c r="P207" i="4"/>
  <c r="P109" i="4"/>
  <c r="U114" i="4"/>
  <c r="P208" i="4" l="1"/>
  <c r="U213" i="4"/>
  <c r="P110" i="4"/>
  <c r="U115" i="4"/>
  <c r="U214" i="4" l="1"/>
  <c r="P209" i="4"/>
  <c r="P111" i="4"/>
  <c r="U116" i="4"/>
  <c r="P210" i="4" l="1"/>
  <c r="U215" i="4"/>
  <c r="P112" i="4"/>
  <c r="U117" i="4"/>
  <c r="U216" i="4" l="1"/>
  <c r="P211" i="4"/>
  <c r="P113" i="4"/>
  <c r="U118" i="4"/>
  <c r="P212" i="4" l="1"/>
  <c r="U217" i="4"/>
  <c r="P114" i="4"/>
  <c r="U119" i="4"/>
  <c r="U218" i="4" l="1"/>
  <c r="P213" i="4"/>
  <c r="P115" i="4"/>
  <c r="U120" i="4"/>
  <c r="P214" i="4" l="1"/>
  <c r="U219" i="4"/>
  <c r="P116" i="4"/>
  <c r="U121" i="4"/>
  <c r="U220" i="4" l="1"/>
  <c r="P215" i="4"/>
  <c r="P117" i="4"/>
  <c r="U122" i="4"/>
  <c r="P216" i="4" l="1"/>
  <c r="U221" i="4"/>
  <c r="P118" i="4"/>
  <c r="U123" i="4"/>
  <c r="P217" i="4" l="1"/>
  <c r="U222" i="4"/>
  <c r="P119" i="4"/>
  <c r="U124" i="4"/>
  <c r="U223" i="4" l="1"/>
  <c r="P218" i="4"/>
  <c r="P120" i="4"/>
  <c r="U125" i="4"/>
  <c r="P219" i="4" l="1"/>
  <c r="U224" i="4"/>
  <c r="P121" i="4"/>
  <c r="U126" i="4"/>
  <c r="U225" i="4" l="1"/>
  <c r="P220" i="4"/>
  <c r="P122" i="4"/>
  <c r="U127" i="4"/>
  <c r="P221" i="4" l="1"/>
  <c r="U226" i="4"/>
  <c r="P123" i="4"/>
  <c r="U128" i="4"/>
  <c r="U227" i="4" l="1"/>
  <c r="P222" i="4"/>
  <c r="P124" i="4"/>
  <c r="U129" i="4"/>
  <c r="P223" i="4" l="1"/>
  <c r="U228" i="4"/>
  <c r="P125" i="4"/>
  <c r="U130" i="4"/>
  <c r="P224" i="4" l="1"/>
  <c r="U229" i="4"/>
  <c r="P126" i="4"/>
  <c r="U131" i="4"/>
  <c r="P225" i="4" l="1"/>
  <c r="U230" i="4"/>
  <c r="P127" i="4"/>
  <c r="U132" i="4"/>
  <c r="U231" i="4" l="1"/>
  <c r="P226" i="4"/>
  <c r="P128" i="4"/>
  <c r="U133" i="4"/>
  <c r="P227" i="4" l="1"/>
  <c r="U232" i="4"/>
  <c r="P129" i="4"/>
  <c r="U134" i="4"/>
  <c r="P228" i="4" l="1"/>
  <c r="U233" i="4"/>
  <c r="P130" i="4"/>
  <c r="U135" i="4"/>
  <c r="U234" i="4" l="1"/>
  <c r="P229" i="4"/>
  <c r="P131" i="4"/>
  <c r="U136" i="4"/>
  <c r="P230" i="4" l="1"/>
  <c r="U235" i="4"/>
  <c r="P132" i="4"/>
  <c r="U137" i="4"/>
  <c r="P231" i="4" l="1"/>
  <c r="U236" i="4"/>
  <c r="P133" i="4"/>
  <c r="U138" i="4"/>
  <c r="P232" i="4" l="1"/>
  <c r="U237" i="4"/>
  <c r="P134" i="4"/>
  <c r="U139" i="4"/>
  <c r="U238" i="4" l="1"/>
  <c r="P233" i="4"/>
  <c r="P135" i="4"/>
  <c r="U140" i="4"/>
  <c r="P234" i="4" l="1"/>
  <c r="U239" i="4"/>
  <c r="P136" i="4"/>
  <c r="U141" i="4"/>
  <c r="P235" i="4" l="1"/>
  <c r="U240" i="4"/>
  <c r="P137" i="4"/>
  <c r="U142" i="4"/>
  <c r="P236" i="4" l="1"/>
  <c r="U241" i="4"/>
  <c r="P138" i="4"/>
  <c r="U143" i="4"/>
  <c r="U242" i="4" l="1"/>
  <c r="P237" i="4"/>
  <c r="P139" i="4"/>
  <c r="U144" i="4"/>
  <c r="P238" i="4" l="1"/>
  <c r="U243" i="4"/>
  <c r="P140" i="4"/>
  <c r="U145" i="4"/>
  <c r="P239" i="4" l="1"/>
  <c r="U244" i="4"/>
  <c r="P141" i="4"/>
  <c r="U146" i="4"/>
  <c r="U245" i="4" l="1"/>
  <c r="P240" i="4"/>
  <c r="P142" i="4"/>
  <c r="U147" i="4"/>
  <c r="P241" i="4" l="1"/>
  <c r="U246" i="4"/>
  <c r="P143" i="4"/>
  <c r="U148" i="4"/>
  <c r="P242" i="4" l="1"/>
  <c r="U247" i="4"/>
  <c r="P144" i="4"/>
  <c r="U149" i="4"/>
  <c r="U248" i="4" l="1"/>
  <c r="P243" i="4"/>
  <c r="P145" i="4"/>
  <c r="U150" i="4"/>
  <c r="P244" i="4" l="1"/>
  <c r="U249" i="4"/>
  <c r="P146" i="4"/>
  <c r="U151" i="4"/>
  <c r="U250" i="4" l="1"/>
  <c r="P245" i="4"/>
  <c r="P147" i="4"/>
  <c r="U152" i="4"/>
  <c r="P246" i="4" l="1"/>
  <c r="U251" i="4"/>
  <c r="P148" i="4"/>
  <c r="U153" i="4"/>
  <c r="P247" i="4" l="1"/>
  <c r="U252" i="4"/>
  <c r="P149" i="4"/>
  <c r="U154" i="4"/>
  <c r="P248" i="4" l="1"/>
  <c r="U253" i="4"/>
  <c r="P150" i="4"/>
  <c r="U155" i="4"/>
  <c r="P249" i="4" l="1"/>
  <c r="U254" i="4"/>
  <c r="P151" i="4"/>
  <c r="U156" i="4"/>
  <c r="U255" i="4" l="1"/>
  <c r="P250" i="4"/>
  <c r="P152" i="4"/>
  <c r="U157" i="4"/>
  <c r="P251" i="4" l="1"/>
  <c r="U256" i="4"/>
  <c r="P153" i="4"/>
  <c r="U158" i="4"/>
  <c r="P252" i="4" l="1"/>
  <c r="U257" i="4"/>
  <c r="P154" i="4"/>
  <c r="U159" i="4"/>
  <c r="U258" i="4" l="1"/>
  <c r="P253" i="4"/>
  <c r="P155" i="4"/>
  <c r="U160" i="4"/>
  <c r="P254" i="4" l="1"/>
  <c r="U259" i="4"/>
  <c r="P156" i="4"/>
  <c r="U161" i="4"/>
  <c r="U260" i="4" l="1"/>
  <c r="P255" i="4"/>
  <c r="P157" i="4"/>
  <c r="U162" i="4"/>
  <c r="P256" i="4" l="1"/>
  <c r="U261" i="4"/>
  <c r="P158" i="4"/>
  <c r="U163" i="4"/>
  <c r="U262" i="4" l="1"/>
  <c r="P257" i="4"/>
  <c r="P159" i="4"/>
  <c r="U164" i="4"/>
  <c r="P258" i="4" l="1"/>
  <c r="U263" i="4"/>
  <c r="P160" i="4"/>
  <c r="U165" i="4"/>
  <c r="P259" i="4" l="1"/>
  <c r="U264" i="4"/>
  <c r="P161" i="4"/>
  <c r="U166" i="4"/>
  <c r="U265" i="4" l="1"/>
  <c r="P260" i="4"/>
  <c r="P162" i="4"/>
  <c r="U167" i="4"/>
  <c r="P261" i="4" l="1"/>
  <c r="U266" i="4"/>
  <c r="P163" i="4"/>
  <c r="U168" i="4"/>
  <c r="U267" i="4" l="1"/>
  <c r="P262" i="4"/>
  <c r="P164" i="4"/>
  <c r="U169" i="4"/>
  <c r="P263" i="4" l="1"/>
  <c r="U268" i="4"/>
  <c r="P165" i="4"/>
  <c r="U170" i="4"/>
  <c r="U270" i="4" l="1"/>
  <c r="U269" i="4"/>
  <c r="P264" i="4"/>
  <c r="P166" i="4"/>
  <c r="U171" i="4"/>
  <c r="P265" i="4" l="1"/>
  <c r="P167" i="4"/>
  <c r="U172" i="4"/>
  <c r="P266" i="4" l="1"/>
  <c r="P168" i="4"/>
  <c r="U173" i="4"/>
  <c r="P267" i="4" l="1"/>
  <c r="P169" i="4"/>
  <c r="U271" i="4"/>
  <c r="P268" i="4" l="1"/>
  <c r="P170" i="4"/>
  <c r="U272" i="4"/>
  <c r="P269" i="4" l="1"/>
  <c r="P270" i="4"/>
  <c r="P171" i="4"/>
  <c r="U273" i="4"/>
  <c r="P172" i="4" l="1"/>
  <c r="U274" i="4"/>
  <c r="P173" i="4" l="1"/>
  <c r="U275" i="4"/>
  <c r="P271" i="4" l="1"/>
  <c r="U276" i="4"/>
  <c r="P272" i="4" l="1"/>
  <c r="U277" i="4"/>
  <c r="P273" i="4" l="1"/>
  <c r="U278" i="4"/>
  <c r="P274" i="4" l="1"/>
  <c r="U279" i="4"/>
  <c r="P275" i="4" l="1"/>
  <c r="U280" i="4"/>
  <c r="P276" i="4" l="1"/>
  <c r="U281" i="4"/>
  <c r="P277" i="4" l="1"/>
  <c r="U282" i="4"/>
  <c r="P278" i="4" l="1"/>
  <c r="U283" i="4"/>
  <c r="P279" i="4" l="1"/>
  <c r="U284" i="4"/>
  <c r="P280" i="4" l="1"/>
  <c r="U285" i="4"/>
  <c r="P281" i="4" l="1"/>
  <c r="U286" i="4"/>
  <c r="P282" i="4" l="1"/>
  <c r="U287" i="4"/>
  <c r="P283" i="4" l="1"/>
  <c r="U288" i="4"/>
  <c r="P284" i="4" l="1"/>
  <c r="U289" i="4"/>
  <c r="P285" i="4" l="1"/>
  <c r="U290" i="4"/>
  <c r="P286" i="4" l="1"/>
  <c r="U291" i="4"/>
  <c r="P287" i="4" l="1"/>
  <c r="U292" i="4"/>
  <c r="P288" i="4" l="1"/>
  <c r="U293" i="4"/>
  <c r="P289" i="4" l="1"/>
  <c r="U294" i="4"/>
  <c r="P290" i="4" l="1"/>
  <c r="U295" i="4"/>
  <c r="P291" i="4" l="1"/>
  <c r="U296" i="4"/>
  <c r="P292" i="4" l="1"/>
  <c r="U297" i="4"/>
  <c r="P293" i="4" l="1"/>
  <c r="U298" i="4"/>
  <c r="P294" i="4" l="1"/>
  <c r="U299" i="4"/>
  <c r="P295" i="4" l="1"/>
  <c r="U300" i="4"/>
  <c r="P296" i="4" l="1"/>
  <c r="U301" i="4"/>
  <c r="P297" i="4" l="1"/>
  <c r="U302" i="4"/>
  <c r="P298" i="4" l="1"/>
  <c r="U303" i="4"/>
  <c r="P299" i="4" l="1"/>
  <c r="U304" i="4"/>
  <c r="P300" i="4" l="1"/>
  <c r="U305" i="4"/>
  <c r="P301" i="4" l="1"/>
  <c r="U306" i="4"/>
  <c r="P302" i="4" l="1"/>
  <c r="U307" i="4"/>
  <c r="P303" i="4" l="1"/>
  <c r="U308" i="4"/>
  <c r="P304" i="4" l="1"/>
  <c r="U309" i="4"/>
  <c r="P305" i="4" l="1"/>
  <c r="U310" i="4"/>
  <c r="P306" i="4" l="1"/>
  <c r="U311" i="4"/>
  <c r="P307" i="4" l="1"/>
  <c r="U312" i="4"/>
  <c r="P308" i="4" l="1"/>
  <c r="U313" i="4"/>
  <c r="P309" i="4" l="1"/>
  <c r="U314" i="4"/>
  <c r="P310" i="4" l="1"/>
  <c r="U315" i="4"/>
  <c r="P311" i="4" l="1"/>
  <c r="U316" i="4"/>
  <c r="P312" i="4" l="1"/>
  <c r="U318" i="4"/>
  <c r="U317" i="4"/>
  <c r="P313" i="4" l="1"/>
  <c r="U319" i="4"/>
  <c r="U320" i="4" l="1"/>
  <c r="P314" i="4"/>
  <c r="P315" i="4" l="1"/>
  <c r="U321" i="4"/>
  <c r="P316" i="4" l="1"/>
  <c r="U322" i="4"/>
  <c r="U323" i="4" l="1"/>
  <c r="P317" i="4"/>
  <c r="P318" i="4" l="1"/>
  <c r="U324" i="4"/>
  <c r="U325" i="4" l="1"/>
  <c r="P319" i="4"/>
  <c r="P320" i="4" l="1"/>
  <c r="U326" i="4"/>
  <c r="U327" i="4" l="1"/>
  <c r="P321" i="4"/>
  <c r="P322" i="4" l="1"/>
  <c r="U328" i="4"/>
  <c r="U329" i="4" l="1"/>
  <c r="P323" i="4"/>
  <c r="P324" i="4" l="1"/>
  <c r="U330" i="4"/>
  <c r="U331" i="4" l="1"/>
  <c r="P325" i="4"/>
  <c r="P326" i="4" l="1"/>
  <c r="U332" i="4"/>
  <c r="P327" i="4" l="1"/>
  <c r="U333" i="4"/>
  <c r="P328" i="4" l="1"/>
  <c r="U334" i="4"/>
  <c r="P329" i="4" l="1"/>
  <c r="U335" i="4"/>
  <c r="U336" i="4" l="1"/>
  <c r="P330" i="4"/>
  <c r="P331" i="4" l="1"/>
  <c r="U337" i="4"/>
  <c r="P332" i="4" l="1"/>
  <c r="U338" i="4"/>
  <c r="U339" i="4" l="1"/>
  <c r="P333" i="4"/>
  <c r="P334" i="4" l="1"/>
  <c r="U340" i="4"/>
  <c r="P335" i="4" l="1"/>
  <c r="U341" i="4"/>
  <c r="U342" i="4" l="1"/>
  <c r="P336" i="4"/>
  <c r="P337" i="4" l="1"/>
  <c r="U343" i="4"/>
  <c r="U344" i="4" l="1"/>
  <c r="P338" i="4"/>
  <c r="P339" i="4" l="1"/>
  <c r="U345" i="4"/>
  <c r="U346" i="4" l="1"/>
  <c r="P340" i="4"/>
  <c r="P341" i="4" l="1"/>
  <c r="U347" i="4"/>
  <c r="U348" i="4" l="1"/>
  <c r="P342" i="4"/>
  <c r="P343" i="4" l="1"/>
  <c r="U349" i="4"/>
  <c r="P344" i="4" l="1"/>
  <c r="U350" i="4"/>
  <c r="P345" i="4" l="1"/>
  <c r="U351" i="4"/>
  <c r="P346" i="4" l="1"/>
  <c r="U352" i="4"/>
  <c r="P347" i="4" l="1"/>
  <c r="U353" i="4"/>
  <c r="U354" i="4" l="1"/>
  <c r="P348" i="4"/>
  <c r="P349" i="4" l="1"/>
  <c r="U355" i="4"/>
  <c r="U356" i="4" l="1"/>
  <c r="P350" i="4"/>
  <c r="P351" i="4" l="1"/>
  <c r="U357" i="4"/>
  <c r="P352" i="4" l="1"/>
  <c r="U358" i="4"/>
  <c r="P353" i="4" l="1"/>
  <c r="U359" i="4"/>
  <c r="P354" i="4" l="1"/>
  <c r="U360" i="4"/>
  <c r="P355" i="4" l="1"/>
  <c r="U361" i="4"/>
  <c r="U362" i="4" l="1"/>
  <c r="P356" i="4"/>
  <c r="P357" i="4" l="1"/>
  <c r="U363" i="4"/>
  <c r="U364" i="4" l="1"/>
  <c r="P358" i="4"/>
  <c r="P359" i="4" l="1"/>
  <c r="U365" i="4"/>
  <c r="P360" i="4" l="1"/>
  <c r="U366" i="4"/>
  <c r="P361" i="4" l="1"/>
  <c r="P362" i="4" l="1"/>
  <c r="P363" i="4" l="1"/>
  <c r="P364" i="4" l="1"/>
  <c r="P365" i="4" l="1"/>
  <c r="P366" i="4" l="1"/>
</calcChain>
</file>

<file path=xl/sharedStrings.xml><?xml version="1.0" encoding="utf-8"?>
<sst xmlns="http://schemas.openxmlformats.org/spreadsheetml/2006/main" count="470" uniqueCount="112">
  <si>
    <t xml:space="preserve">Deposition </t>
  </si>
  <si>
    <t>(tpm)</t>
  </si>
  <si>
    <t>Elevation</t>
  </si>
  <si>
    <t>(m)</t>
  </si>
  <si>
    <t>Vertical</t>
  </si>
  <si>
    <t>(years)</t>
  </si>
  <si>
    <t>Rate of</t>
  </si>
  <si>
    <t>(m/y)</t>
  </si>
  <si>
    <t>(tonnes)</t>
  </si>
  <si>
    <t xml:space="preserve"> </t>
  </si>
  <si>
    <t>(months)</t>
  </si>
  <si>
    <t>CAPACITY ANALYSIS</t>
  </si>
  <si>
    <t>rate</t>
  </si>
  <si>
    <t>height</t>
  </si>
  <si>
    <t>volume</t>
  </si>
  <si>
    <t>tonnage</t>
  </si>
  <si>
    <t>time</t>
  </si>
  <si>
    <t>rise</t>
  </si>
  <si>
    <t>(mamsl)</t>
  </si>
  <si>
    <t>(m³)</t>
  </si>
  <si>
    <t>t/m³</t>
  </si>
  <si>
    <t>tpm</t>
  </si>
  <si>
    <t>Date</t>
  </si>
  <si>
    <t>Comment</t>
  </si>
  <si>
    <t>Tailings deposition rate</t>
  </si>
  <si>
    <t>Incremental</t>
  </si>
  <si>
    <t>Cumulative</t>
  </si>
  <si>
    <t>INPUT REQUIRED</t>
  </si>
  <si>
    <t>Cumulative tonnes (t)</t>
  </si>
  <si>
    <t>Cumulative volumes (m³)</t>
  </si>
  <si>
    <t>Quantity</t>
  </si>
  <si>
    <t>Unit</t>
  </si>
  <si>
    <t>Dry density</t>
  </si>
  <si>
    <t>Month</t>
  </si>
  <si>
    <t>Year</t>
  </si>
  <si>
    <t>Cumulative U/F tonnes</t>
  </si>
  <si>
    <t>Cumulative O/F tonnes</t>
  </si>
  <si>
    <t>Cumulative Spigot tonnes</t>
  </si>
  <si>
    <t>Cummulative Total tonnes</t>
  </si>
  <si>
    <t>Cumulative U/F volumes</t>
  </si>
  <si>
    <t>Cumulative O/F volumes</t>
  </si>
  <si>
    <t>Cumulative Spigot volumes</t>
  </si>
  <si>
    <t>Cumulative Total volumes</t>
  </si>
  <si>
    <t>Total stream</t>
  </si>
  <si>
    <t>t/mth</t>
  </si>
  <si>
    <t>Life of Mine</t>
  </si>
  <si>
    <t>years</t>
  </si>
  <si>
    <t>months</t>
  </si>
  <si>
    <t>Cycloning</t>
  </si>
  <si>
    <t>Tonnage per month</t>
  </si>
  <si>
    <t>Cyclone stream</t>
  </si>
  <si>
    <t>U/F split</t>
  </si>
  <si>
    <t>O/F split</t>
  </si>
  <si>
    <t>Tonnage over LOM</t>
  </si>
  <si>
    <t>Total cycloning over LOM</t>
  </si>
  <si>
    <t>tonnes</t>
  </si>
  <si>
    <t>Volumes per month</t>
  </si>
  <si>
    <t>Total cyclone stream</t>
  </si>
  <si>
    <t>m³/mth</t>
  </si>
  <si>
    <t>Volumes over LOM</t>
  </si>
  <si>
    <t>m³</t>
  </si>
  <si>
    <t>Spigotting</t>
  </si>
  <si>
    <t>Spigot stream</t>
  </si>
  <si>
    <t>DRY DENSITY:</t>
  </si>
  <si>
    <t>Phase vol (m³)</t>
  </si>
  <si>
    <t>Phase Tons (t)</t>
  </si>
  <si>
    <t>Cumulative vol (m³)</t>
  </si>
  <si>
    <t>Cumulative Tons (t)</t>
  </si>
  <si>
    <t>Phase Time to construct (months)</t>
  </si>
  <si>
    <t>Cum. Time to construct (months)</t>
  </si>
  <si>
    <t>Phase Time to construct (years)</t>
  </si>
  <si>
    <t>Cum. Time to construct (years)</t>
  </si>
  <si>
    <t>Phase Completion date</t>
  </si>
  <si>
    <t>TAILINGS PRODUCTION RATES OVER LIFE OF MINE</t>
  </si>
  <si>
    <t>Phase</t>
  </si>
  <si>
    <t>Volume</t>
  </si>
  <si>
    <t>Time</t>
  </si>
  <si>
    <t>Comments</t>
  </si>
  <si>
    <t>Tails placement starts</t>
  </si>
  <si>
    <t>Incr.</t>
  </si>
  <si>
    <t>Cum.</t>
  </si>
  <si>
    <t>Phase/lift volumes (m³)</t>
  </si>
  <si>
    <t xml:space="preserve"> DEPOSITION RATE</t>
  </si>
  <si>
    <t xml:space="preserve"> Dry density</t>
  </si>
  <si>
    <t xml:space="preserve"> Deposition rate</t>
  </si>
  <si>
    <t>Deposition start</t>
  </si>
  <si>
    <t>KAMOA COPPER PROJECT - MAKALU DOME TSF OP1-4 - STARTER WALL VOLUMES</t>
  </si>
  <si>
    <t>Top of wall 1410.00</t>
  </si>
  <si>
    <t>Top of wall 1420.00</t>
  </si>
  <si>
    <t>Top of wall 1426.00</t>
  </si>
  <si>
    <t>Top of wall 1431.00</t>
  </si>
  <si>
    <t>Top of wall 1436.00</t>
  </si>
  <si>
    <t>Top of wall 1439.00</t>
  </si>
  <si>
    <t>SW YR3</t>
  </si>
  <si>
    <t>SW YR5</t>
  </si>
  <si>
    <t>SW YR7</t>
  </si>
  <si>
    <t>SW YR9</t>
  </si>
  <si>
    <t>SW YR11</t>
  </si>
  <si>
    <t>KAMOA COPPER PROJECT - MAKALU DOME TSF OP1-4 - STARTER WALL YR3</t>
  </si>
  <si>
    <t>KAMOA COPPER PROJECT - MAKALU DOME TSF OP1-4 - STARTER WALL YR5</t>
  </si>
  <si>
    <t>KAMOA COPPER PROJECT - MAKALU DOME TSF OP1-4 - STARTER WALL YR7</t>
  </si>
  <si>
    <t>KAMOA COPPER PROJECT - MAKALU DOME TSF OP1-4 - STARTER WALL YR9</t>
  </si>
  <si>
    <t>KAMOA COPPER PROJECT - MAKALU DOME TSF OP1-4 - STARTER WALL YR11</t>
  </si>
  <si>
    <t>KAMOA COPPER PROJECT - MAKALU DOME TSF OP1-4 - STARTER WALL YR1 (PRE-DEPOSITION)</t>
  </si>
  <si>
    <t>Wall in place</t>
  </si>
  <si>
    <t>Wall constructed by</t>
  </si>
  <si>
    <t>SW YR1 (PD)</t>
  </si>
  <si>
    <t>by 01 Jan 2015</t>
  </si>
  <si>
    <t>TAILINGS DEPOSITION VS CONTAINMENT WALL BUILDING OVER TIME</t>
  </si>
  <si>
    <t>KOFFIEFONTEIN FINE RESIDUE FACILITY PROJECT - SITE 2 OPTION 1</t>
  </si>
  <si>
    <t xml:space="preserve">KOFFIEFONTEIN FINE RESIDUE FACILITY PROJECT - SITE 5 </t>
  </si>
  <si>
    <t>Final 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</si>
</sst>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8"/>
      <color theme="1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12"/>
      <color theme="5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  <font>
      <sz val="8"/>
      <color theme="1"/>
      <name val="Arial"/>
      <family val="2"/>
    </font>
    <font>
      <sz val="10"/>
      <color rgb="FFFF0000"/>
      <name val="Times New Roman"/>
      <family val="1"/>
    </font>
  </fonts>
  <fills count="4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2">
    <xf numFmtId="0" fontId="0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4" fillId="30" borderId="12" applyNumberFormat="0" applyAlignment="0" applyProtection="0"/>
    <xf numFmtId="0" fontId="15" fillId="31" borderId="13" applyNumberFormat="0" applyAlignment="0" applyProtection="0"/>
    <xf numFmtId="0" fontId="16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33" borderId="12" applyNumberFormat="0" applyAlignment="0" applyProtection="0"/>
    <xf numFmtId="0" fontId="22" fillId="0" borderId="17" applyNumberFormat="0" applyFill="0" applyAlignment="0" applyProtection="0"/>
    <xf numFmtId="0" fontId="23" fillId="34" borderId="0" applyNumberFormat="0" applyBorder="0" applyAlignment="0" applyProtection="0"/>
    <xf numFmtId="0" fontId="11" fillId="35" borderId="18" applyNumberFormat="0" applyFont="0" applyAlignment="0" applyProtection="0"/>
    <xf numFmtId="0" fontId="11" fillId="35" borderId="18" applyNumberFormat="0" applyFont="0" applyAlignment="0" applyProtection="0"/>
    <xf numFmtId="0" fontId="11" fillId="35" borderId="18" applyNumberFormat="0" applyFont="0" applyAlignment="0" applyProtection="0"/>
    <xf numFmtId="0" fontId="11" fillId="35" borderId="18" applyNumberFormat="0" applyFont="0" applyAlignment="0" applyProtection="0"/>
    <xf numFmtId="0" fontId="11" fillId="35" borderId="18" applyNumberFormat="0" applyFont="0" applyAlignment="0" applyProtection="0"/>
    <xf numFmtId="0" fontId="11" fillId="35" borderId="18" applyNumberFormat="0" applyFont="0" applyAlignment="0" applyProtection="0"/>
    <xf numFmtId="0" fontId="11" fillId="35" borderId="18" applyNumberFormat="0" applyFont="0" applyAlignment="0" applyProtection="0"/>
    <xf numFmtId="0" fontId="11" fillId="35" borderId="18" applyNumberFormat="0" applyFont="0" applyAlignment="0" applyProtection="0"/>
    <xf numFmtId="0" fontId="24" fillId="30" borderId="19" applyNumberFormat="0" applyAlignment="0" applyProtection="0"/>
    <xf numFmtId="0" fontId="25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3" fillId="35" borderId="18" applyNumberFormat="0" applyFont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2" fillId="35" borderId="18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" fillId="35" borderId="18" applyNumberFormat="0" applyFont="0" applyAlignment="0" applyProtection="0"/>
    <xf numFmtId="0" fontId="1" fillId="35" borderId="18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164" fontId="34" fillId="0" borderId="0" applyFont="0" applyFill="0" applyBorder="0" applyAlignment="0" applyProtection="0"/>
  </cellStyleXfs>
  <cellXfs count="29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Fill="1" applyAlignment="1">
      <alignment horizontal="center"/>
    </xf>
    <xf numFmtId="0" fontId="28" fillId="0" borderId="0" xfId="0" applyFont="1"/>
    <xf numFmtId="0" fontId="29" fillId="0" borderId="0" xfId="0" applyFont="1"/>
    <xf numFmtId="4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8" fillId="37" borderId="21" xfId="0" applyFont="1" applyFill="1" applyBorder="1" applyAlignment="1">
      <alignment horizontal="center"/>
    </xf>
    <xf numFmtId="4" fontId="29" fillId="0" borderId="22" xfId="0" applyNumberFormat="1" applyFont="1" applyBorder="1" applyAlignment="1">
      <alignment horizontal="center"/>
    </xf>
    <xf numFmtId="4" fontId="29" fillId="0" borderId="23" xfId="0" applyNumberFormat="1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4" fontId="28" fillId="0" borderId="3" xfId="0" applyNumberFormat="1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4" fontId="29" fillId="0" borderId="0" xfId="0" applyNumberFormat="1" applyFont="1"/>
    <xf numFmtId="4" fontId="29" fillId="0" borderId="32" xfId="0" applyNumberFormat="1" applyFont="1" applyBorder="1" applyAlignment="1">
      <alignment horizontal="center"/>
    </xf>
    <xf numFmtId="0" fontId="29" fillId="0" borderId="3" xfId="0" applyFont="1" applyBorder="1"/>
    <xf numFmtId="4" fontId="29" fillId="37" borderId="3" xfId="0" applyNumberFormat="1" applyFont="1" applyFill="1" applyBorder="1"/>
    <xf numFmtId="0" fontId="29" fillId="37" borderId="3" xfId="0" applyFont="1" applyFill="1" applyBorder="1"/>
    <xf numFmtId="4" fontId="29" fillId="0" borderId="33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4" fontId="29" fillId="0" borderId="3" xfId="0" applyNumberFormat="1" applyFont="1" applyBorder="1"/>
    <xf numFmtId="4" fontId="29" fillId="38" borderId="33" xfId="0" applyNumberFormat="1" applyFont="1" applyFill="1" applyBorder="1" applyAlignment="1">
      <alignment horizontal="center"/>
    </xf>
    <xf numFmtId="4" fontId="29" fillId="38" borderId="3" xfId="0" applyNumberFormat="1" applyFont="1" applyFill="1" applyBorder="1" applyAlignment="1">
      <alignment horizontal="center"/>
    </xf>
    <xf numFmtId="4" fontId="29" fillId="38" borderId="11" xfId="0" applyNumberFormat="1" applyFont="1" applyFill="1" applyBorder="1" applyAlignment="1">
      <alignment horizontal="center"/>
    </xf>
    <xf numFmtId="4" fontId="29" fillId="38" borderId="34" xfId="0" applyNumberFormat="1" applyFont="1" applyFill="1" applyBorder="1" applyAlignment="1">
      <alignment horizontal="center"/>
    </xf>
    <xf numFmtId="10" fontId="29" fillId="37" borderId="3" xfId="0" applyNumberFormat="1" applyFont="1" applyFill="1" applyBorder="1"/>
    <xf numFmtId="10" fontId="29" fillId="0" borderId="3" xfId="0" applyNumberFormat="1" applyFont="1" applyBorder="1"/>
    <xf numFmtId="0" fontId="28" fillId="0" borderId="0" xfId="0" applyFont="1" applyBorder="1"/>
    <xf numFmtId="0" fontId="29" fillId="0" borderId="0" xfId="0" applyFont="1" applyBorder="1"/>
    <xf numFmtId="4" fontId="29" fillId="0" borderId="0" xfId="0" applyNumberFormat="1" applyFont="1" applyBorder="1"/>
    <xf numFmtId="10" fontId="29" fillId="0" borderId="0" xfId="0" applyNumberFormat="1" applyFont="1"/>
    <xf numFmtId="4" fontId="29" fillId="38" borderId="36" xfId="0" applyNumberFormat="1" applyFont="1" applyFill="1" applyBorder="1" applyAlignment="1">
      <alignment horizontal="center"/>
    </xf>
    <xf numFmtId="4" fontId="29" fillId="38" borderId="37" xfId="0" applyNumberFormat="1" applyFont="1" applyFill="1" applyBorder="1" applyAlignment="1">
      <alignment horizontal="center"/>
    </xf>
    <xf numFmtId="4" fontId="29" fillId="0" borderId="38" xfId="0" applyNumberFormat="1" applyFont="1" applyBorder="1" applyAlignment="1">
      <alignment horizontal="center"/>
    </xf>
    <xf numFmtId="4" fontId="29" fillId="0" borderId="39" xfId="0" applyNumberFormat="1" applyFont="1" applyBorder="1" applyAlignment="1">
      <alignment horizontal="center"/>
    </xf>
    <xf numFmtId="4" fontId="29" fillId="0" borderId="40" xfId="0" applyNumberFormat="1" applyFont="1" applyBorder="1" applyAlignment="1">
      <alignment horizontal="center"/>
    </xf>
    <xf numFmtId="4" fontId="29" fillId="0" borderId="41" xfId="0" applyNumberFormat="1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0" fillId="0" borderId="0" xfId="0" applyFill="1"/>
    <xf numFmtId="0" fontId="10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4" fontId="32" fillId="0" borderId="32" xfId="0" applyNumberFormat="1" applyFont="1" applyBorder="1"/>
    <xf numFmtId="4" fontId="32" fillId="0" borderId="52" xfId="0" applyNumberFormat="1" applyFont="1" applyBorder="1"/>
    <xf numFmtId="4" fontId="32" fillId="0" borderId="34" xfId="0" applyNumberFormat="1" applyFont="1" applyBorder="1"/>
    <xf numFmtId="4" fontId="32" fillId="0" borderId="39" xfId="0" applyNumberFormat="1" applyFont="1" applyBorder="1"/>
    <xf numFmtId="4" fontId="32" fillId="0" borderId="41" xfId="0" applyNumberFormat="1" applyFont="1" applyBorder="1"/>
    <xf numFmtId="0" fontId="31" fillId="0" borderId="54" xfId="0" applyFont="1" applyBorder="1" applyAlignment="1">
      <alignment horizontal="left"/>
    </xf>
    <xf numFmtId="4" fontId="32" fillId="0" borderId="2" xfId="0" applyNumberFormat="1" applyFont="1" applyFill="1" applyBorder="1"/>
    <xf numFmtId="4" fontId="32" fillId="0" borderId="3" xfId="0" applyNumberFormat="1" applyFont="1" applyFill="1" applyBorder="1"/>
    <xf numFmtId="0" fontId="31" fillId="0" borderId="55" xfId="0" applyFont="1" applyBorder="1" applyAlignment="1">
      <alignment horizontal="left"/>
    </xf>
    <xf numFmtId="15" fontId="32" fillId="0" borderId="48" xfId="0" applyNumberFormat="1" applyFont="1" applyFill="1" applyBorder="1" applyAlignment="1">
      <alignment horizontal="right"/>
    </xf>
    <xf numFmtId="4" fontId="32" fillId="0" borderId="32" xfId="0" applyNumberFormat="1" applyFont="1" applyFill="1" applyBorder="1"/>
    <xf numFmtId="0" fontId="32" fillId="0" borderId="56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1" fillId="0" borderId="53" xfId="0" applyFont="1" applyBorder="1" applyAlignment="1">
      <alignment horizontal="left"/>
    </xf>
    <xf numFmtId="4" fontId="32" fillId="0" borderId="58" xfId="0" applyNumberFormat="1" applyFont="1" applyFill="1" applyBorder="1"/>
    <xf numFmtId="4" fontId="32" fillId="0" borderId="39" xfId="0" applyNumberFormat="1" applyFont="1" applyFill="1" applyBorder="1"/>
    <xf numFmtId="0" fontId="6" fillId="36" borderId="63" xfId="0" applyFont="1" applyFill="1" applyBorder="1" applyAlignment="1">
      <alignment horizontal="center"/>
    </xf>
    <xf numFmtId="0" fontId="6" fillId="0" borderId="64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3" xfId="0" applyFont="1" applyBorder="1" applyAlignment="1"/>
    <xf numFmtId="0" fontId="6" fillId="0" borderId="62" xfId="0" applyFont="1" applyBorder="1" applyAlignment="1"/>
    <xf numFmtId="4" fontId="6" fillId="36" borderId="63" xfId="0" applyNumberFormat="1" applyFont="1" applyFill="1" applyBorder="1" applyAlignment="1">
      <alignment horizontal="center"/>
    </xf>
    <xf numFmtId="4" fontId="6" fillId="0" borderId="65" xfId="0" applyNumberFormat="1" applyFont="1" applyFill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0" fillId="0" borderId="0" xfId="0" applyBorder="1"/>
    <xf numFmtId="0" fontId="32" fillId="0" borderId="26" xfId="0" applyFont="1" applyBorder="1" applyAlignment="1">
      <alignment horizontal="center"/>
    </xf>
    <xf numFmtId="4" fontId="32" fillId="39" borderId="38" xfId="0" applyNumberFormat="1" applyFont="1" applyFill="1" applyBorder="1" applyAlignment="1"/>
    <xf numFmtId="4" fontId="0" fillId="0" borderId="0" xfId="0" applyNumberFormat="1"/>
    <xf numFmtId="0" fontId="32" fillId="0" borderId="0" xfId="0" applyFont="1"/>
    <xf numFmtId="0" fontId="32" fillId="0" borderId="0" xfId="0" applyFont="1" applyBorder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5" fillId="42" borderId="50" xfId="0" applyFont="1" applyFill="1" applyBorder="1" applyAlignment="1">
      <alignment horizontal="center"/>
    </xf>
    <xf numFmtId="0" fontId="35" fillId="42" borderId="8" xfId="0" applyFont="1" applyFill="1" applyBorder="1" applyAlignment="1">
      <alignment horizontal="center"/>
    </xf>
    <xf numFmtId="0" fontId="35" fillId="42" borderId="9" xfId="0" applyFont="1" applyFill="1" applyBorder="1" applyAlignment="1">
      <alignment horizontal="center"/>
    </xf>
    <xf numFmtId="0" fontId="35" fillId="42" borderId="0" xfId="0" applyFont="1" applyFill="1" applyBorder="1" applyAlignment="1">
      <alignment horizontal="center"/>
    </xf>
    <xf numFmtId="0" fontId="35" fillId="42" borderId="66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42" borderId="59" xfId="0" applyFont="1" applyFill="1" applyBorder="1" applyAlignment="1">
      <alignment horizontal="center"/>
    </xf>
    <xf numFmtId="0" fontId="35" fillId="42" borderId="5" xfId="0" applyFont="1" applyFill="1" applyBorder="1" applyAlignment="1">
      <alignment horizontal="center"/>
    </xf>
    <xf numFmtId="0" fontId="35" fillId="42" borderId="60" xfId="0" applyFont="1" applyFill="1" applyBorder="1" applyAlignment="1">
      <alignment horizontal="center"/>
    </xf>
    <xf numFmtId="0" fontId="35" fillId="0" borderId="8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45" xfId="0" applyFont="1" applyFill="1" applyBorder="1" applyAlignment="1">
      <alignment vertical="center"/>
    </xf>
    <xf numFmtId="3" fontId="32" fillId="0" borderId="38" xfId="0" applyNumberFormat="1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3" fontId="32" fillId="0" borderId="39" xfId="0" applyNumberFormat="1" applyFont="1" applyFill="1" applyBorder="1" applyAlignment="1">
      <alignment horizontal="center"/>
    </xf>
    <xf numFmtId="165" fontId="32" fillId="0" borderId="39" xfId="0" applyNumberFormat="1" applyFont="1" applyFill="1" applyBorder="1" applyAlignment="1">
      <alignment horizontal="center"/>
    </xf>
    <xf numFmtId="2" fontId="32" fillId="0" borderId="39" xfId="0" applyNumberFormat="1" applyFont="1" applyFill="1" applyBorder="1" applyAlignment="1">
      <alignment horizontal="center"/>
    </xf>
    <xf numFmtId="2" fontId="32" fillId="0" borderId="41" xfId="0" applyNumberFormat="1" applyFont="1" applyFill="1" applyBorder="1" applyAlignment="1">
      <alignment horizontal="center"/>
    </xf>
    <xf numFmtId="0" fontId="32" fillId="0" borderId="0" xfId="0" applyFont="1" applyFill="1"/>
    <xf numFmtId="15" fontId="32" fillId="0" borderId="0" xfId="0" applyNumberFormat="1" applyFont="1" applyFill="1" applyAlignment="1">
      <alignment horizontal="left"/>
    </xf>
    <xf numFmtId="0" fontId="32" fillId="0" borderId="46" xfId="0" applyFont="1" applyFill="1" applyBorder="1" applyAlignment="1">
      <alignment vertical="center"/>
    </xf>
    <xf numFmtId="3" fontId="32" fillId="0" borderId="33" xfId="0" applyNumberFormat="1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3" fontId="32" fillId="0" borderId="3" xfId="0" applyNumberFormat="1" applyFont="1" applyFill="1" applyBorder="1" applyAlignment="1">
      <alignment horizontal="center"/>
    </xf>
    <xf numFmtId="165" fontId="32" fillId="0" borderId="3" xfId="0" applyNumberFormat="1" applyFont="1" applyFill="1" applyBorder="1" applyAlignment="1">
      <alignment horizontal="center"/>
    </xf>
    <xf numFmtId="2" fontId="32" fillId="0" borderId="3" xfId="0" applyNumberFormat="1" applyFont="1" applyFill="1" applyBorder="1" applyAlignment="1">
      <alignment horizontal="center"/>
    </xf>
    <xf numFmtId="2" fontId="32" fillId="0" borderId="34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/>
    <xf numFmtId="0" fontId="32" fillId="0" borderId="47" xfId="0" applyFont="1" applyFill="1" applyBorder="1" applyAlignment="1">
      <alignment vertical="center"/>
    </xf>
    <xf numFmtId="3" fontId="32" fillId="0" borderId="35" xfId="0" applyNumberFormat="1" applyFont="1" applyFill="1" applyBorder="1" applyAlignment="1">
      <alignment horizontal="center"/>
    </xf>
    <xf numFmtId="0" fontId="32" fillId="0" borderId="36" xfId="0" applyFont="1" applyFill="1" applyBorder="1" applyAlignment="1">
      <alignment horizontal="center"/>
    </xf>
    <xf numFmtId="3" fontId="32" fillId="0" borderId="36" xfId="101" applyNumberFormat="1" applyFont="1" applyFill="1" applyBorder="1" applyAlignment="1">
      <alignment horizontal="center"/>
    </xf>
    <xf numFmtId="3" fontId="32" fillId="0" borderId="36" xfId="0" applyNumberFormat="1" applyFont="1" applyFill="1" applyBorder="1" applyAlignment="1">
      <alignment horizontal="center"/>
    </xf>
    <xf numFmtId="165" fontId="32" fillId="0" borderId="36" xfId="0" applyNumberFormat="1" applyFont="1" applyFill="1" applyBorder="1" applyAlignment="1">
      <alignment horizontal="center"/>
    </xf>
    <xf numFmtId="2" fontId="32" fillId="0" borderId="36" xfId="0" applyNumberFormat="1" applyFont="1" applyFill="1" applyBorder="1" applyAlignment="1">
      <alignment horizontal="center"/>
    </xf>
    <xf numFmtId="2" fontId="32" fillId="0" borderId="37" xfId="0" applyNumberFormat="1" applyFont="1" applyFill="1" applyBorder="1" applyAlignment="1">
      <alignment horizontal="center"/>
    </xf>
    <xf numFmtId="2" fontId="6" fillId="41" borderId="36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36" xfId="0" applyFont="1" applyBorder="1" applyAlignment="1">
      <alignment horizontal="center"/>
    </xf>
    <xf numFmtId="4" fontId="6" fillId="41" borderId="36" xfId="0" applyNumberFormat="1" applyFont="1" applyFill="1" applyBorder="1" applyAlignment="1">
      <alignment horizontal="center"/>
    </xf>
    <xf numFmtId="4" fontId="6" fillId="0" borderId="37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/>
    </xf>
    <xf numFmtId="2" fontId="35" fillId="0" borderId="1" xfId="0" applyNumberFormat="1" applyFont="1" applyBorder="1" applyAlignment="1">
      <alignment horizontal="center"/>
    </xf>
    <xf numFmtId="0" fontId="35" fillId="36" borderId="1" xfId="0" applyFont="1" applyFill="1" applyBorder="1" applyAlignment="1">
      <alignment horizontal="left"/>
    </xf>
    <xf numFmtId="0" fontId="35" fillId="3" borderId="4" xfId="0" applyFont="1" applyFill="1" applyBorder="1" applyAlignment="1">
      <alignment horizontal="center"/>
    </xf>
    <xf numFmtId="0" fontId="35" fillId="3" borderId="5" xfId="0" applyFont="1" applyFill="1" applyBorder="1" applyAlignment="1">
      <alignment horizontal="center"/>
    </xf>
    <xf numFmtId="0" fontId="35" fillId="3" borderId="6" xfId="0" applyFont="1" applyFill="1" applyBorder="1" applyAlignment="1">
      <alignment horizontal="center"/>
    </xf>
    <xf numFmtId="0" fontId="35" fillId="3" borderId="7" xfId="0" applyFont="1" applyFill="1" applyBorder="1" applyAlignment="1">
      <alignment horizontal="center"/>
    </xf>
    <xf numFmtId="0" fontId="35" fillId="3" borderId="9" xfId="0" applyFont="1" applyFill="1" applyBorder="1" applyAlignment="1">
      <alignment horizontal="center"/>
    </xf>
    <xf numFmtId="0" fontId="35" fillId="3" borderId="8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0" fontId="35" fillId="3" borderId="10" xfId="0" applyFont="1" applyFill="1" applyBorder="1" applyAlignment="1">
      <alignment horizontal="center"/>
    </xf>
    <xf numFmtId="4" fontId="32" fillId="0" borderId="33" xfId="0" applyNumberFormat="1" applyFont="1" applyBorder="1" applyAlignment="1">
      <alignment horizontal="center"/>
    </xf>
    <xf numFmtId="4" fontId="32" fillId="0" borderId="3" xfId="0" applyNumberFormat="1" applyFont="1" applyBorder="1" applyAlignment="1">
      <alignment horizontal="center"/>
    </xf>
    <xf numFmtId="4" fontId="32" fillId="0" borderId="34" xfId="0" applyNumberFormat="1" applyFont="1" applyBorder="1" applyAlignment="1">
      <alignment horizontal="center"/>
    </xf>
    <xf numFmtId="4" fontId="32" fillId="0" borderId="35" xfId="0" applyNumberFormat="1" applyFont="1" applyBorder="1" applyAlignment="1">
      <alignment horizontal="center"/>
    </xf>
    <xf numFmtId="4" fontId="32" fillId="0" borderId="36" xfId="0" applyNumberFormat="1" applyFont="1" applyBorder="1" applyAlignment="1">
      <alignment horizontal="center"/>
    </xf>
    <xf numFmtId="4" fontId="32" fillId="0" borderId="37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9" fillId="0" borderId="0" xfId="0" applyFont="1" applyFill="1"/>
    <xf numFmtId="0" fontId="30" fillId="0" borderId="50" xfId="0" applyFont="1" applyFill="1" applyBorder="1" applyAlignment="1">
      <alignment vertical="center" textRotation="90"/>
    </xf>
    <xf numFmtId="4" fontId="29" fillId="0" borderId="32" xfId="0" applyNumberFormat="1" applyFont="1" applyFill="1" applyBorder="1" applyAlignment="1">
      <alignment horizontal="center"/>
    </xf>
    <xf numFmtId="4" fontId="29" fillId="0" borderId="67" xfId="0" applyNumberFormat="1" applyFont="1" applyFill="1" applyBorder="1" applyAlignment="1">
      <alignment horizontal="center"/>
    </xf>
    <xf numFmtId="4" fontId="29" fillId="0" borderId="52" xfId="0" applyNumberFormat="1" applyFont="1" applyFill="1" applyBorder="1" applyAlignment="1">
      <alignment horizontal="center"/>
    </xf>
    <xf numFmtId="0" fontId="30" fillId="0" borderId="49" xfId="0" applyFont="1" applyFill="1" applyBorder="1" applyAlignment="1">
      <alignment vertical="center" textRotation="90"/>
    </xf>
    <xf numFmtId="0" fontId="30" fillId="0" borderId="51" xfId="0" applyFont="1" applyFill="1" applyBorder="1" applyAlignment="1">
      <alignment vertical="center" textRotation="90"/>
    </xf>
    <xf numFmtId="4" fontId="29" fillId="0" borderId="61" xfId="0" applyNumberFormat="1" applyFont="1" applyBorder="1" applyAlignment="1">
      <alignment horizontal="center"/>
    </xf>
    <xf numFmtId="4" fontId="29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2" xfId="0" applyFont="1" applyBorder="1" applyAlignment="1"/>
    <xf numFmtId="4" fontId="6" fillId="36" borderId="1" xfId="0" applyNumberFormat="1" applyFont="1" applyFill="1" applyBorder="1" applyAlignment="1">
      <alignment horizontal="center"/>
    </xf>
    <xf numFmtId="4" fontId="6" fillId="0" borderId="34" xfId="0" applyNumberFormat="1" applyFont="1" applyFill="1" applyBorder="1" applyAlignment="1">
      <alignment horizontal="left"/>
    </xf>
    <xf numFmtId="0" fontId="6" fillId="0" borderId="71" xfId="0" applyFont="1" applyFill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" fillId="0" borderId="71" xfId="0" applyFont="1" applyBorder="1" applyAlignment="1">
      <alignment horizontal="left"/>
    </xf>
    <xf numFmtId="0" fontId="6" fillId="0" borderId="71" xfId="0" applyFont="1" applyBorder="1" applyAlignment="1"/>
    <xf numFmtId="0" fontId="6" fillId="0" borderId="70" xfId="0" applyFont="1" applyBorder="1" applyAlignment="1"/>
    <xf numFmtId="4" fontId="6" fillId="36" borderId="71" xfId="0" applyNumberFormat="1" applyFont="1" applyFill="1" applyBorder="1" applyAlignment="1">
      <alignment horizontal="center"/>
    </xf>
    <xf numFmtId="4" fontId="6" fillId="0" borderId="30" xfId="0" applyNumberFormat="1" applyFont="1" applyFill="1" applyBorder="1" applyAlignment="1">
      <alignment horizontal="left"/>
    </xf>
    <xf numFmtId="0" fontId="0" fillId="0" borderId="46" xfId="0" applyFill="1" applyBorder="1" applyAlignment="1">
      <alignment horizontal="center" vertical="center"/>
    </xf>
    <xf numFmtId="2" fontId="6" fillId="41" borderId="32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32" xfId="0" applyFont="1" applyBorder="1" applyAlignment="1">
      <alignment horizontal="center"/>
    </xf>
    <xf numFmtId="4" fontId="6" fillId="41" borderId="32" xfId="0" applyNumberFormat="1" applyFont="1" applyFill="1" applyBorder="1" applyAlignment="1">
      <alignment horizontal="center"/>
    </xf>
    <xf numFmtId="4" fontId="6" fillId="0" borderId="52" xfId="0" applyNumberFormat="1" applyFont="1" applyFill="1" applyBorder="1" applyAlignment="1">
      <alignment horizontal="left"/>
    </xf>
    <xf numFmtId="2" fontId="6" fillId="41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4" fontId="6" fillId="41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4" fontId="37" fillId="0" borderId="1" xfId="0" applyNumberFormat="1" applyFont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15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" fontId="32" fillId="0" borderId="39" xfId="0" applyNumberFormat="1" applyFont="1" applyFill="1" applyBorder="1" applyAlignment="1">
      <alignment horizontal="center"/>
    </xf>
    <xf numFmtId="4" fontId="32" fillId="0" borderId="3" xfId="0" applyNumberFormat="1" applyFont="1" applyFill="1" applyBorder="1" applyAlignment="1">
      <alignment horizontal="center"/>
    </xf>
    <xf numFmtId="4" fontId="32" fillId="0" borderId="32" xfId="0" applyNumberFormat="1" applyFont="1" applyFill="1" applyBorder="1" applyAlignment="1">
      <alignment horizontal="center"/>
    </xf>
    <xf numFmtId="3" fontId="32" fillId="43" borderId="33" xfId="0" applyNumberFormat="1" applyFont="1" applyFill="1" applyBorder="1" applyAlignment="1">
      <alignment horizontal="center"/>
    </xf>
    <xf numFmtId="0" fontId="32" fillId="43" borderId="3" xfId="0" applyFont="1" applyFill="1" applyBorder="1" applyAlignment="1">
      <alignment horizontal="center"/>
    </xf>
    <xf numFmtId="4" fontId="32" fillId="43" borderId="3" xfId="0" applyNumberFormat="1" applyFont="1" applyFill="1" applyBorder="1" applyAlignment="1">
      <alignment horizontal="center"/>
    </xf>
    <xf numFmtId="3" fontId="32" fillId="43" borderId="3" xfId="0" applyNumberFormat="1" applyFont="1" applyFill="1" applyBorder="1" applyAlignment="1">
      <alignment horizontal="center"/>
    </xf>
    <xf numFmtId="165" fontId="32" fillId="43" borderId="3" xfId="0" applyNumberFormat="1" applyFont="1" applyFill="1" applyBorder="1" applyAlignment="1">
      <alignment horizontal="center"/>
    </xf>
    <xf numFmtId="2" fontId="32" fillId="43" borderId="3" xfId="0" applyNumberFormat="1" applyFont="1" applyFill="1" applyBorder="1" applyAlignment="1">
      <alignment horizontal="center"/>
    </xf>
    <xf numFmtId="2" fontId="32" fillId="43" borderId="34" xfId="0" applyNumberFormat="1" applyFont="1" applyFill="1" applyBorder="1" applyAlignment="1">
      <alignment horizontal="center"/>
    </xf>
    <xf numFmtId="0" fontId="32" fillId="43" borderId="0" xfId="0" applyFont="1" applyFill="1" applyBorder="1"/>
    <xf numFmtId="15" fontId="32" fillId="43" borderId="0" xfId="0" applyNumberFormat="1" applyFont="1" applyFill="1" applyAlignment="1">
      <alignment horizontal="left"/>
    </xf>
    <xf numFmtId="0" fontId="41" fillId="0" borderId="0" xfId="0" applyFont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2" fontId="38" fillId="0" borderId="3" xfId="0" applyNumberFormat="1" applyFont="1" applyFill="1" applyBorder="1" applyAlignment="1">
      <alignment horizontal="center"/>
    </xf>
    <xf numFmtId="2" fontId="43" fillId="0" borderId="3" xfId="0" applyNumberFormat="1" applyFont="1" applyFill="1" applyBorder="1" applyAlignment="1">
      <alignment horizontal="center"/>
    </xf>
    <xf numFmtId="2" fontId="38" fillId="37" borderId="3" xfId="0" applyNumberFormat="1" applyFont="1" applyFill="1" applyBorder="1" applyAlignment="1">
      <alignment horizontal="center"/>
    </xf>
    <xf numFmtId="0" fontId="44" fillId="37" borderId="0" xfId="0" applyFont="1" applyFill="1" applyBorder="1" applyAlignment="1">
      <alignment horizontal="center"/>
    </xf>
    <xf numFmtId="3" fontId="9" fillId="37" borderId="3" xfId="0" applyNumberFormat="1" applyFont="1" applyFill="1" applyBorder="1" applyAlignment="1">
      <alignment horizontal="center"/>
    </xf>
    <xf numFmtId="0" fontId="9" fillId="37" borderId="3" xfId="0" applyFont="1" applyFill="1" applyBorder="1" applyAlignment="1">
      <alignment horizontal="center"/>
    </xf>
    <xf numFmtId="165" fontId="9" fillId="37" borderId="3" xfId="0" applyNumberFormat="1" applyFont="1" applyFill="1" applyBorder="1" applyAlignment="1">
      <alignment horizontal="center"/>
    </xf>
    <xf numFmtId="2" fontId="9" fillId="37" borderId="3" xfId="0" applyNumberFormat="1" applyFont="1" applyFill="1" applyBorder="1" applyAlignment="1">
      <alignment horizontal="center"/>
    </xf>
    <xf numFmtId="15" fontId="9" fillId="37" borderId="3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42" fillId="0" borderId="1" xfId="0" applyNumberFormat="1" applyFont="1" applyBorder="1" applyAlignment="1">
      <alignment horizontal="center"/>
    </xf>
    <xf numFmtId="10" fontId="42" fillId="0" borderId="2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40" borderId="38" xfId="0" applyFont="1" applyFill="1" applyBorder="1" applyAlignment="1">
      <alignment horizontal="center"/>
    </xf>
    <xf numFmtId="0" fontId="5" fillId="40" borderId="39" xfId="0" applyFont="1" applyFill="1" applyBorder="1" applyAlignment="1">
      <alignment horizontal="center"/>
    </xf>
    <xf numFmtId="0" fontId="5" fillId="40" borderId="41" xfId="0" applyFont="1" applyFill="1" applyBorder="1" applyAlignment="1">
      <alignment horizontal="center"/>
    </xf>
    <xf numFmtId="0" fontId="5" fillId="40" borderId="31" xfId="0" applyFont="1" applyFill="1" applyBorder="1" applyAlignment="1">
      <alignment horizontal="center"/>
    </xf>
    <xf numFmtId="0" fontId="5" fillId="40" borderId="68" xfId="0" applyFont="1" applyFill="1" applyBorder="1" applyAlignment="1">
      <alignment horizontal="center"/>
    </xf>
    <xf numFmtId="0" fontId="5" fillId="40" borderId="69" xfId="0" applyFont="1" applyFill="1" applyBorder="1" applyAlignment="1">
      <alignment horizontal="center"/>
    </xf>
    <xf numFmtId="0" fontId="40" fillId="40" borderId="38" xfId="0" applyFont="1" applyFill="1" applyBorder="1" applyAlignment="1">
      <alignment horizontal="center"/>
    </xf>
    <xf numFmtId="0" fontId="40" fillId="40" borderId="39" xfId="0" applyFont="1" applyFill="1" applyBorder="1" applyAlignment="1">
      <alignment horizontal="center"/>
    </xf>
    <xf numFmtId="0" fontId="40" fillId="40" borderId="41" xfId="0" applyFont="1" applyFill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0" fillId="0" borderId="62" xfId="0" applyBorder="1"/>
    <xf numFmtId="0" fontId="5" fillId="4" borderId="59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5" fillId="36" borderId="11" xfId="0" applyFont="1" applyFill="1" applyBorder="1" applyAlignment="1">
      <alignment horizontal="center"/>
    </xf>
    <xf numFmtId="0" fontId="35" fillId="36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31" fillId="0" borderId="50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wrapText="1"/>
    </xf>
    <xf numFmtId="0" fontId="32" fillId="0" borderId="57" xfId="0" applyFont="1" applyBorder="1" applyAlignment="1">
      <alignment horizontal="center" wrapText="1"/>
    </xf>
    <xf numFmtId="0" fontId="32" fillId="0" borderId="30" xfId="0" applyFont="1" applyBorder="1" applyAlignment="1">
      <alignment horizontal="center" wrapText="1"/>
    </xf>
    <xf numFmtId="0" fontId="32" fillId="0" borderId="5" xfId="0" applyFont="1" applyBorder="1" applyAlignment="1">
      <alignment horizontal="center" wrapText="1"/>
    </xf>
    <xf numFmtId="0" fontId="32" fillId="0" borderId="9" xfId="0" applyFont="1" applyBorder="1" applyAlignment="1">
      <alignment horizontal="center" wrapText="1"/>
    </xf>
    <xf numFmtId="0" fontId="32" fillId="0" borderId="28" xfId="0" applyFont="1" applyBorder="1" applyAlignment="1">
      <alignment horizont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1" fillId="42" borderId="46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/>
    </xf>
    <xf numFmtId="0" fontId="31" fillId="0" borderId="72" xfId="0" applyFont="1" applyBorder="1" applyAlignment="1">
      <alignment horizontal="center"/>
    </xf>
    <xf numFmtId="0" fontId="31" fillId="0" borderId="73" xfId="0" applyFont="1" applyBorder="1" applyAlignment="1">
      <alignment horizontal="center"/>
    </xf>
    <xf numFmtId="0" fontId="36" fillId="0" borderId="3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8" fillId="0" borderId="24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5" fillId="4" borderId="1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33" fillId="0" borderId="0" xfId="0" applyFont="1" applyAlignment="1">
      <alignment horizontal="center"/>
    </xf>
  </cellXfs>
  <cellStyles count="102">
    <cellStyle name="20% - Accent1" xfId="1" builtinId="30" customBuiltin="1"/>
    <cellStyle name="20% - Accent1 2" xfId="50"/>
    <cellStyle name="20% - Accent1 3" xfId="63"/>
    <cellStyle name="20% - Accent1 4" xfId="77"/>
    <cellStyle name="20% - Accent1 5" xfId="83"/>
    <cellStyle name="20% - Accent2" xfId="2" builtinId="34" customBuiltin="1"/>
    <cellStyle name="20% - Accent2 2" xfId="52"/>
    <cellStyle name="20% - Accent2 3" xfId="65"/>
    <cellStyle name="20% - Accent2 4" xfId="81"/>
    <cellStyle name="20% - Accent2 5" xfId="91"/>
    <cellStyle name="20% - Accent3" xfId="3" builtinId="38" customBuiltin="1"/>
    <cellStyle name="20% - Accent3 2" xfId="54"/>
    <cellStyle name="20% - Accent3 3" xfId="67"/>
    <cellStyle name="20% - Accent3 4" xfId="84"/>
    <cellStyle name="20% - Accent3 5" xfId="79"/>
    <cellStyle name="20% - Accent4" xfId="4" builtinId="42" customBuiltin="1"/>
    <cellStyle name="20% - Accent4 2" xfId="56"/>
    <cellStyle name="20% - Accent4 3" xfId="69"/>
    <cellStyle name="20% - Accent4 4" xfId="86"/>
    <cellStyle name="20% - Accent4 5" xfId="95"/>
    <cellStyle name="20% - Accent5" xfId="5" builtinId="46" customBuiltin="1"/>
    <cellStyle name="20% - Accent5 2" xfId="58"/>
    <cellStyle name="20% - Accent5 3" xfId="71"/>
    <cellStyle name="20% - Accent5 4" xfId="89"/>
    <cellStyle name="20% - Accent5 5" xfId="97"/>
    <cellStyle name="20% - Accent6" xfId="6" builtinId="50" customBuiltin="1"/>
    <cellStyle name="20% - Accent6 2" xfId="60"/>
    <cellStyle name="20% - Accent6 3" xfId="73"/>
    <cellStyle name="20% - Accent6 4" xfId="92"/>
    <cellStyle name="20% - Accent6 5" xfId="99"/>
    <cellStyle name="40% - Accent1" xfId="7" builtinId="31" customBuiltin="1"/>
    <cellStyle name="40% - Accent1 2" xfId="51"/>
    <cellStyle name="40% - Accent1 3" xfId="64"/>
    <cellStyle name="40% - Accent1 4" xfId="78"/>
    <cellStyle name="40% - Accent1 5" xfId="80"/>
    <cellStyle name="40% - Accent2" xfId="8" builtinId="35" customBuiltin="1"/>
    <cellStyle name="40% - Accent2 2" xfId="53"/>
    <cellStyle name="40% - Accent2 3" xfId="66"/>
    <cellStyle name="40% - Accent2 4" xfId="82"/>
    <cellStyle name="40% - Accent2 5" xfId="88"/>
    <cellStyle name="40% - Accent3" xfId="9" builtinId="39" customBuiltin="1"/>
    <cellStyle name="40% - Accent3 2" xfId="55"/>
    <cellStyle name="40% - Accent3 3" xfId="68"/>
    <cellStyle name="40% - Accent3 4" xfId="85"/>
    <cellStyle name="40% - Accent3 5" xfId="94"/>
    <cellStyle name="40% - Accent4" xfId="10" builtinId="43" customBuiltin="1"/>
    <cellStyle name="40% - Accent4 2" xfId="57"/>
    <cellStyle name="40% - Accent4 3" xfId="70"/>
    <cellStyle name="40% - Accent4 4" xfId="87"/>
    <cellStyle name="40% - Accent4 5" xfId="96"/>
    <cellStyle name="40% - Accent5" xfId="11" builtinId="47" customBuiltin="1"/>
    <cellStyle name="40% - Accent5 2" xfId="59"/>
    <cellStyle name="40% - Accent5 3" xfId="72"/>
    <cellStyle name="40% - Accent5 4" xfId="90"/>
    <cellStyle name="40% - Accent5 5" xfId="98"/>
    <cellStyle name="40% - Accent6" xfId="12" builtinId="51" customBuiltin="1"/>
    <cellStyle name="40% - Accent6 2" xfId="61"/>
    <cellStyle name="40% - Accent6 3" xfId="74"/>
    <cellStyle name="40% - Accent6 4" xfId="93"/>
    <cellStyle name="40% - Accent6 5" xfId="100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101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 10" xfId="49"/>
    <cellStyle name="Note 11" xfId="62"/>
    <cellStyle name="Note 12" xfId="76"/>
    <cellStyle name="Note 13" xfId="75"/>
    <cellStyle name="Note 2" xfId="37"/>
    <cellStyle name="Note 3" xfId="38"/>
    <cellStyle name="Note 4" xfId="39"/>
    <cellStyle name="Note 5" xfId="40"/>
    <cellStyle name="Note 6" xfId="41"/>
    <cellStyle name="Note 7" xfId="42"/>
    <cellStyle name="Note 8" xfId="43"/>
    <cellStyle name="Note 9" xfId="44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Volume - height relationship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411804579391431E-2"/>
          <c:y val="9.8199672667757754E-2"/>
          <c:w val="0.86705932161036403"/>
          <c:h val="0.78887070376432078"/>
        </c:manualLayout>
      </c:layout>
      <c:scatterChart>
        <c:scatterStyle val="smoothMarker"/>
        <c:varyColors val="0"/>
        <c:ser>
          <c:idx val="1"/>
          <c:order val="1"/>
          <c:tx>
            <c:v>Volume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Calcs!$G$9:$G$176</c:f>
              <c:numCache>
                <c:formatCode>#,##0</c:formatCode>
                <c:ptCount val="168"/>
                <c:pt idx="0">
                  <c:v>0</c:v>
                </c:pt>
                <c:pt idx="1">
                  <c:v>6</c:v>
                </c:pt>
                <c:pt idx="2">
                  <c:v>22.8</c:v>
                </c:pt>
                <c:pt idx="3">
                  <c:v>52.8</c:v>
                </c:pt>
                <c:pt idx="4">
                  <c:v>112.8</c:v>
                </c:pt>
                <c:pt idx="5">
                  <c:v>198</c:v>
                </c:pt>
                <c:pt idx="6">
                  <c:v>289.2</c:v>
                </c:pt>
                <c:pt idx="7">
                  <c:v>387.59999999999997</c:v>
                </c:pt>
                <c:pt idx="8">
                  <c:v>490.79999999999995</c:v>
                </c:pt>
                <c:pt idx="9">
                  <c:v>597.6</c:v>
                </c:pt>
                <c:pt idx="10">
                  <c:v>705.6</c:v>
                </c:pt>
                <c:pt idx="11">
                  <c:v>814.8</c:v>
                </c:pt>
                <c:pt idx="12">
                  <c:v>32371.199999999997</c:v>
                </c:pt>
                <c:pt idx="13">
                  <c:v>97965.599999999991</c:v>
                </c:pt>
                <c:pt idx="14">
                  <c:v>168878.4</c:v>
                </c:pt>
                <c:pt idx="15">
                  <c:v>245349.59999999998</c:v>
                </c:pt>
                <c:pt idx="16">
                  <c:v>331629.59999999998</c:v>
                </c:pt>
                <c:pt idx="17">
                  <c:v>426003.6</c:v>
                </c:pt>
                <c:pt idx="18">
                  <c:v>522522</c:v>
                </c:pt>
                <c:pt idx="19">
                  <c:v>620892</c:v>
                </c:pt>
                <c:pt idx="20">
                  <c:v>721704</c:v>
                </c:pt>
                <c:pt idx="21">
                  <c:v>824452.79999999993</c:v>
                </c:pt>
                <c:pt idx="22">
                  <c:v>927835.2</c:v>
                </c:pt>
                <c:pt idx="23">
                  <c:v>1031846.3999999999</c:v>
                </c:pt>
                <c:pt idx="24">
                  <c:v>1166493.5999999999</c:v>
                </c:pt>
                <c:pt idx="25">
                  <c:v>1333276.8</c:v>
                </c:pt>
                <c:pt idx="26">
                  <c:v>1503706.8</c:v>
                </c:pt>
                <c:pt idx="27">
                  <c:v>1677824.4</c:v>
                </c:pt>
                <c:pt idx="28">
                  <c:v>1860618</c:v>
                </c:pt>
                <c:pt idx="29">
                  <c:v>2051644.7999999998</c:v>
                </c:pt>
                <c:pt idx="30">
                  <c:v>2245474.7999999998</c:v>
                </c:pt>
                <c:pt idx="31">
                  <c:v>2442022.7999999998</c:v>
                </c:pt>
                <c:pt idx="32">
                  <c:v>2642755.1999999997</c:v>
                </c:pt>
                <c:pt idx="33">
                  <c:v>2846029.1999999997</c:v>
                </c:pt>
                <c:pt idx="34">
                  <c:v>3048645.6</c:v>
                </c:pt>
                <c:pt idx="35">
                  <c:v>3250555.1999999997</c:v>
                </c:pt>
                <c:pt idx="36">
                  <c:v>3451714.8</c:v>
                </c:pt>
                <c:pt idx="37">
                  <c:v>3652108.8</c:v>
                </c:pt>
                <c:pt idx="38">
                  <c:v>3851733.5999999996</c:v>
                </c:pt>
                <c:pt idx="39">
                  <c:v>4050591.5999999996</c:v>
                </c:pt>
                <c:pt idx="40">
                  <c:v>4248682.8</c:v>
                </c:pt>
                <c:pt idx="41">
                  <c:v>4446008.3999999994</c:v>
                </c:pt>
                <c:pt idx="42">
                  <c:v>4642569.5999999996</c:v>
                </c:pt>
                <c:pt idx="43">
                  <c:v>4838367.5999999996</c:v>
                </c:pt>
                <c:pt idx="44">
                  <c:v>5033403.5999999996</c:v>
                </c:pt>
                <c:pt idx="45">
                  <c:v>5227677.5999999996</c:v>
                </c:pt>
                <c:pt idx="46">
                  <c:v>5421192</c:v>
                </c:pt>
                <c:pt idx="47">
                  <c:v>5613946.7999999998</c:v>
                </c:pt>
                <c:pt idx="48">
                  <c:v>5805943.2000000002</c:v>
                </c:pt>
                <c:pt idx="49">
                  <c:v>5997182.3999999994</c:v>
                </c:pt>
                <c:pt idx="50">
                  <c:v>6187665.5999999996</c:v>
                </c:pt>
                <c:pt idx="51">
                  <c:v>6377394</c:v>
                </c:pt>
                <c:pt idx="52">
                  <c:v>6566368.7999999998</c:v>
                </c:pt>
                <c:pt idx="53">
                  <c:v>6754590</c:v>
                </c:pt>
                <c:pt idx="54">
                  <c:v>6942058.7999999998</c:v>
                </c:pt>
                <c:pt idx="55">
                  <c:v>7128777.5999999996</c:v>
                </c:pt>
                <c:pt idx="56">
                  <c:v>7314746.3999999994</c:v>
                </c:pt>
                <c:pt idx="57">
                  <c:v>7499966.3999999994</c:v>
                </c:pt>
                <c:pt idx="58">
                  <c:v>7684437.5999999996</c:v>
                </c:pt>
                <c:pt idx="59">
                  <c:v>7868162.3999999994</c:v>
                </c:pt>
                <c:pt idx="60">
                  <c:v>8048673.5999999996</c:v>
                </c:pt>
                <c:pt idx="61">
                  <c:v>8225977.1999999993</c:v>
                </c:pt>
                <c:pt idx="62">
                  <c:v>8402546.4000000004</c:v>
                </c:pt>
                <c:pt idx="63">
                  <c:v>8578382.4000000004</c:v>
                </c:pt>
                <c:pt idx="64">
                  <c:v>8753485.1999999993</c:v>
                </c:pt>
                <c:pt idx="65">
                  <c:v>8927857.1999999993</c:v>
                </c:pt>
                <c:pt idx="66">
                  <c:v>9101500.7999999989</c:v>
                </c:pt>
                <c:pt idx="67">
                  <c:v>9274416</c:v>
                </c:pt>
                <c:pt idx="68">
                  <c:v>9446605.1999999993</c:v>
                </c:pt>
                <c:pt idx="69">
                  <c:v>9618069.5999999996</c:v>
                </c:pt>
                <c:pt idx="70">
                  <c:v>9788810.4000000004</c:v>
                </c:pt>
                <c:pt idx="71">
                  <c:v>9958828.7999999989</c:v>
                </c:pt>
                <c:pt idx="72">
                  <c:v>10128127.199999999</c:v>
                </c:pt>
                <c:pt idx="73">
                  <c:v>10296705.6</c:v>
                </c:pt>
                <c:pt idx="74">
                  <c:v>10464566.4</c:v>
                </c:pt>
                <c:pt idx="75">
                  <c:v>10631710.799999999</c:v>
                </c:pt>
                <c:pt idx="76">
                  <c:v>10798140</c:v>
                </c:pt>
                <c:pt idx="77">
                  <c:v>10963856.4</c:v>
                </c:pt>
                <c:pt idx="78">
                  <c:v>11128860</c:v>
                </c:pt>
                <c:pt idx="79">
                  <c:v>11293153.199999999</c:v>
                </c:pt>
                <c:pt idx="80">
                  <c:v>11456737.199999999</c:v>
                </c:pt>
                <c:pt idx="81">
                  <c:v>11619613.199999999</c:v>
                </c:pt>
                <c:pt idx="82">
                  <c:v>11781783.6</c:v>
                </c:pt>
                <c:pt idx="83">
                  <c:v>11943248.4</c:v>
                </c:pt>
                <c:pt idx="84">
                  <c:v>12104010</c:v>
                </c:pt>
                <c:pt idx="85">
                  <c:v>12264069.6</c:v>
                </c:pt>
                <c:pt idx="86">
                  <c:v>12423428.4</c:v>
                </c:pt>
                <c:pt idx="87">
                  <c:v>12582087.6</c:v>
                </c:pt>
                <c:pt idx="88">
                  <c:v>12740049.6</c:v>
                </c:pt>
                <c:pt idx="89">
                  <c:v>12897315.6</c:v>
                </c:pt>
                <c:pt idx="90">
                  <c:v>13053885.6</c:v>
                </c:pt>
                <c:pt idx="91">
                  <c:v>13209763.199999999</c:v>
                </c:pt>
                <c:pt idx="92">
                  <c:v>13362662.4</c:v>
                </c:pt>
                <c:pt idx="93">
                  <c:v>13512590.4</c:v>
                </c:pt>
                <c:pt idx="94">
                  <c:v>13661839.199999999</c:v>
                </c:pt>
                <c:pt idx="95">
                  <c:v>13810410</c:v>
                </c:pt>
                <c:pt idx="96">
                  <c:v>13958304</c:v>
                </c:pt>
                <c:pt idx="97">
                  <c:v>14105522.4</c:v>
                </c:pt>
                <c:pt idx="98">
                  <c:v>14252067.6</c:v>
                </c:pt>
                <c:pt idx="99">
                  <c:v>14397940.799999999</c:v>
                </c:pt>
              </c:numCache>
            </c:numRef>
          </c:xVal>
          <c:yVal>
            <c:numRef>
              <c:f>Calcs!$D$9:$D$176</c:f>
              <c:numCache>
                <c:formatCode>General</c:formatCode>
                <c:ptCount val="168"/>
                <c:pt idx="0">
                  <c:v>1221.25</c:v>
                </c:pt>
                <c:pt idx="1">
                  <c:v>1221.5</c:v>
                </c:pt>
                <c:pt idx="2">
                  <c:v>1221.75</c:v>
                </c:pt>
                <c:pt idx="3">
                  <c:v>1222</c:v>
                </c:pt>
                <c:pt idx="4">
                  <c:v>1222.25</c:v>
                </c:pt>
                <c:pt idx="5">
                  <c:v>1222.5</c:v>
                </c:pt>
                <c:pt idx="6">
                  <c:v>1222.75</c:v>
                </c:pt>
                <c:pt idx="7">
                  <c:v>1223</c:v>
                </c:pt>
                <c:pt idx="8">
                  <c:v>1223.25</c:v>
                </c:pt>
                <c:pt idx="9">
                  <c:v>1223.5</c:v>
                </c:pt>
                <c:pt idx="10">
                  <c:v>1223.75</c:v>
                </c:pt>
                <c:pt idx="11">
                  <c:v>1224</c:v>
                </c:pt>
                <c:pt idx="12">
                  <c:v>1224.25</c:v>
                </c:pt>
                <c:pt idx="13">
                  <c:v>1224.5</c:v>
                </c:pt>
                <c:pt idx="14">
                  <c:v>1224.75</c:v>
                </c:pt>
                <c:pt idx="15">
                  <c:v>1225</c:v>
                </c:pt>
                <c:pt idx="16">
                  <c:v>1225.25</c:v>
                </c:pt>
                <c:pt idx="17">
                  <c:v>1225.5</c:v>
                </c:pt>
                <c:pt idx="18">
                  <c:v>1225.75</c:v>
                </c:pt>
                <c:pt idx="19">
                  <c:v>1226</c:v>
                </c:pt>
                <c:pt idx="20">
                  <c:v>1226.25</c:v>
                </c:pt>
                <c:pt idx="21">
                  <c:v>1226.5</c:v>
                </c:pt>
                <c:pt idx="22">
                  <c:v>1226.75</c:v>
                </c:pt>
                <c:pt idx="23">
                  <c:v>1227</c:v>
                </c:pt>
                <c:pt idx="24">
                  <c:v>1227.25</c:v>
                </c:pt>
                <c:pt idx="25">
                  <c:v>1227.5</c:v>
                </c:pt>
                <c:pt idx="26">
                  <c:v>1227.75</c:v>
                </c:pt>
                <c:pt idx="27">
                  <c:v>1228</c:v>
                </c:pt>
                <c:pt idx="28">
                  <c:v>1228.25</c:v>
                </c:pt>
                <c:pt idx="29">
                  <c:v>1228.5</c:v>
                </c:pt>
                <c:pt idx="30">
                  <c:v>1228.75</c:v>
                </c:pt>
                <c:pt idx="31">
                  <c:v>1229</c:v>
                </c:pt>
                <c:pt idx="32">
                  <c:v>1229.25</c:v>
                </c:pt>
                <c:pt idx="33">
                  <c:v>1229.5</c:v>
                </c:pt>
                <c:pt idx="34">
                  <c:v>1229.75</c:v>
                </c:pt>
                <c:pt idx="35">
                  <c:v>1230</c:v>
                </c:pt>
                <c:pt idx="36">
                  <c:v>1230.25</c:v>
                </c:pt>
                <c:pt idx="37">
                  <c:v>1230.5</c:v>
                </c:pt>
                <c:pt idx="38">
                  <c:v>1230.75</c:v>
                </c:pt>
                <c:pt idx="39">
                  <c:v>1231</c:v>
                </c:pt>
                <c:pt idx="40">
                  <c:v>1231.25</c:v>
                </c:pt>
                <c:pt idx="41">
                  <c:v>1231.5</c:v>
                </c:pt>
                <c:pt idx="42">
                  <c:v>1231.75</c:v>
                </c:pt>
                <c:pt idx="43">
                  <c:v>1232</c:v>
                </c:pt>
                <c:pt idx="44">
                  <c:v>1232.25</c:v>
                </c:pt>
                <c:pt idx="45">
                  <c:v>1232.5</c:v>
                </c:pt>
                <c:pt idx="46">
                  <c:v>1232.75</c:v>
                </c:pt>
                <c:pt idx="47">
                  <c:v>1233</c:v>
                </c:pt>
                <c:pt idx="48">
                  <c:v>1233.25</c:v>
                </c:pt>
                <c:pt idx="49">
                  <c:v>1233.5</c:v>
                </c:pt>
                <c:pt idx="50">
                  <c:v>1233.75</c:v>
                </c:pt>
                <c:pt idx="51">
                  <c:v>1234</c:v>
                </c:pt>
                <c:pt idx="52">
                  <c:v>1234.25</c:v>
                </c:pt>
                <c:pt idx="53">
                  <c:v>1234.5</c:v>
                </c:pt>
                <c:pt idx="54">
                  <c:v>1234.75</c:v>
                </c:pt>
                <c:pt idx="55">
                  <c:v>1235</c:v>
                </c:pt>
                <c:pt idx="56">
                  <c:v>1235.25</c:v>
                </c:pt>
                <c:pt idx="57">
                  <c:v>1235.5</c:v>
                </c:pt>
                <c:pt idx="58">
                  <c:v>1235.75</c:v>
                </c:pt>
                <c:pt idx="59">
                  <c:v>1236</c:v>
                </c:pt>
                <c:pt idx="60">
                  <c:v>1236.25</c:v>
                </c:pt>
                <c:pt idx="61">
                  <c:v>1236.5</c:v>
                </c:pt>
                <c:pt idx="62">
                  <c:v>1236.75</c:v>
                </c:pt>
                <c:pt idx="63">
                  <c:v>1237</c:v>
                </c:pt>
                <c:pt idx="64">
                  <c:v>1237.25</c:v>
                </c:pt>
                <c:pt idx="65">
                  <c:v>1237.5</c:v>
                </c:pt>
                <c:pt idx="66">
                  <c:v>1237.75</c:v>
                </c:pt>
                <c:pt idx="67">
                  <c:v>1238</c:v>
                </c:pt>
                <c:pt idx="68">
                  <c:v>1238.25</c:v>
                </c:pt>
                <c:pt idx="69">
                  <c:v>1238.5</c:v>
                </c:pt>
                <c:pt idx="70">
                  <c:v>1238.75</c:v>
                </c:pt>
                <c:pt idx="71">
                  <c:v>1239</c:v>
                </c:pt>
                <c:pt idx="72">
                  <c:v>1239.25</c:v>
                </c:pt>
                <c:pt idx="73">
                  <c:v>1239.5</c:v>
                </c:pt>
                <c:pt idx="74">
                  <c:v>1239.75</c:v>
                </c:pt>
                <c:pt idx="75">
                  <c:v>1240</c:v>
                </c:pt>
                <c:pt idx="76">
                  <c:v>1240.25</c:v>
                </c:pt>
                <c:pt idx="77">
                  <c:v>1240.5</c:v>
                </c:pt>
                <c:pt idx="78">
                  <c:v>1240.75</c:v>
                </c:pt>
                <c:pt idx="79">
                  <c:v>1241</c:v>
                </c:pt>
                <c:pt idx="80">
                  <c:v>1241.25</c:v>
                </c:pt>
                <c:pt idx="81">
                  <c:v>1241.5</c:v>
                </c:pt>
                <c:pt idx="82">
                  <c:v>1241.75</c:v>
                </c:pt>
                <c:pt idx="83">
                  <c:v>1242</c:v>
                </c:pt>
                <c:pt idx="84">
                  <c:v>1242.25</c:v>
                </c:pt>
                <c:pt idx="85">
                  <c:v>1242.5</c:v>
                </c:pt>
                <c:pt idx="86">
                  <c:v>1242.75</c:v>
                </c:pt>
                <c:pt idx="87">
                  <c:v>1243</c:v>
                </c:pt>
                <c:pt idx="88">
                  <c:v>1243.25</c:v>
                </c:pt>
                <c:pt idx="89">
                  <c:v>1243.5</c:v>
                </c:pt>
                <c:pt idx="90">
                  <c:v>1243.75</c:v>
                </c:pt>
                <c:pt idx="91">
                  <c:v>1244</c:v>
                </c:pt>
                <c:pt idx="92">
                  <c:v>1244.25</c:v>
                </c:pt>
                <c:pt idx="93">
                  <c:v>1244.5</c:v>
                </c:pt>
                <c:pt idx="94">
                  <c:v>1244.75</c:v>
                </c:pt>
                <c:pt idx="95">
                  <c:v>1245</c:v>
                </c:pt>
                <c:pt idx="96">
                  <c:v>1245.25</c:v>
                </c:pt>
                <c:pt idx="97">
                  <c:v>1245.5</c:v>
                </c:pt>
                <c:pt idx="98">
                  <c:v>1245.75</c:v>
                </c:pt>
                <c:pt idx="99">
                  <c:v>1246</c:v>
                </c:pt>
              </c:numCache>
            </c:numRef>
          </c:yVal>
          <c:smooth val="1"/>
        </c:ser>
        <c:ser>
          <c:idx val="0"/>
          <c:order val="0"/>
          <c:tx>
            <c:v>Volume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Calcs!$G$9:$G$176</c:f>
              <c:numCache>
                <c:formatCode>#,##0</c:formatCode>
                <c:ptCount val="168"/>
                <c:pt idx="0">
                  <c:v>0</c:v>
                </c:pt>
                <c:pt idx="1">
                  <c:v>6</c:v>
                </c:pt>
                <c:pt idx="2">
                  <c:v>22.8</c:v>
                </c:pt>
                <c:pt idx="3">
                  <c:v>52.8</c:v>
                </c:pt>
                <c:pt idx="4">
                  <c:v>112.8</c:v>
                </c:pt>
                <c:pt idx="5">
                  <c:v>198</c:v>
                </c:pt>
                <c:pt idx="6">
                  <c:v>289.2</c:v>
                </c:pt>
                <c:pt idx="7">
                  <c:v>387.59999999999997</c:v>
                </c:pt>
                <c:pt idx="8">
                  <c:v>490.79999999999995</c:v>
                </c:pt>
                <c:pt idx="9">
                  <c:v>597.6</c:v>
                </c:pt>
                <c:pt idx="10">
                  <c:v>705.6</c:v>
                </c:pt>
                <c:pt idx="11">
                  <c:v>814.8</c:v>
                </c:pt>
                <c:pt idx="12">
                  <c:v>32371.199999999997</c:v>
                </c:pt>
                <c:pt idx="13">
                  <c:v>97965.599999999991</c:v>
                </c:pt>
                <c:pt idx="14">
                  <c:v>168878.4</c:v>
                </c:pt>
                <c:pt idx="15">
                  <c:v>245349.59999999998</c:v>
                </c:pt>
                <c:pt idx="16">
                  <c:v>331629.59999999998</c:v>
                </c:pt>
                <c:pt idx="17">
                  <c:v>426003.6</c:v>
                </c:pt>
                <c:pt idx="18">
                  <c:v>522522</c:v>
                </c:pt>
                <c:pt idx="19">
                  <c:v>620892</c:v>
                </c:pt>
                <c:pt idx="20">
                  <c:v>721704</c:v>
                </c:pt>
                <c:pt idx="21">
                  <c:v>824452.79999999993</c:v>
                </c:pt>
                <c:pt idx="22">
                  <c:v>927835.2</c:v>
                </c:pt>
                <c:pt idx="23">
                  <c:v>1031846.3999999999</c:v>
                </c:pt>
                <c:pt idx="24">
                  <c:v>1166493.5999999999</c:v>
                </c:pt>
                <c:pt idx="25">
                  <c:v>1333276.8</c:v>
                </c:pt>
                <c:pt idx="26">
                  <c:v>1503706.8</c:v>
                </c:pt>
                <c:pt idx="27">
                  <c:v>1677824.4</c:v>
                </c:pt>
                <c:pt idx="28">
                  <c:v>1860618</c:v>
                </c:pt>
                <c:pt idx="29">
                  <c:v>2051644.7999999998</c:v>
                </c:pt>
                <c:pt idx="30">
                  <c:v>2245474.7999999998</c:v>
                </c:pt>
                <c:pt idx="31">
                  <c:v>2442022.7999999998</c:v>
                </c:pt>
                <c:pt idx="32">
                  <c:v>2642755.1999999997</c:v>
                </c:pt>
                <c:pt idx="33">
                  <c:v>2846029.1999999997</c:v>
                </c:pt>
                <c:pt idx="34">
                  <c:v>3048645.6</c:v>
                </c:pt>
                <c:pt idx="35">
                  <c:v>3250555.1999999997</c:v>
                </c:pt>
                <c:pt idx="36">
                  <c:v>3451714.8</c:v>
                </c:pt>
                <c:pt idx="37">
                  <c:v>3652108.8</c:v>
                </c:pt>
                <c:pt idx="38">
                  <c:v>3851733.5999999996</c:v>
                </c:pt>
                <c:pt idx="39">
                  <c:v>4050591.5999999996</c:v>
                </c:pt>
                <c:pt idx="40">
                  <c:v>4248682.8</c:v>
                </c:pt>
                <c:pt idx="41">
                  <c:v>4446008.3999999994</c:v>
                </c:pt>
                <c:pt idx="42">
                  <c:v>4642569.5999999996</c:v>
                </c:pt>
                <c:pt idx="43">
                  <c:v>4838367.5999999996</c:v>
                </c:pt>
                <c:pt idx="44">
                  <c:v>5033403.5999999996</c:v>
                </c:pt>
                <c:pt idx="45">
                  <c:v>5227677.5999999996</c:v>
                </c:pt>
                <c:pt idx="46">
                  <c:v>5421192</c:v>
                </c:pt>
                <c:pt idx="47">
                  <c:v>5613946.7999999998</c:v>
                </c:pt>
                <c:pt idx="48">
                  <c:v>5805943.2000000002</c:v>
                </c:pt>
                <c:pt idx="49">
                  <c:v>5997182.3999999994</c:v>
                </c:pt>
                <c:pt idx="50">
                  <c:v>6187665.5999999996</c:v>
                </c:pt>
                <c:pt idx="51">
                  <c:v>6377394</c:v>
                </c:pt>
                <c:pt idx="52">
                  <c:v>6566368.7999999998</c:v>
                </c:pt>
                <c:pt idx="53">
                  <c:v>6754590</c:v>
                </c:pt>
                <c:pt idx="54">
                  <c:v>6942058.7999999998</c:v>
                </c:pt>
                <c:pt idx="55">
                  <c:v>7128777.5999999996</c:v>
                </c:pt>
                <c:pt idx="56">
                  <c:v>7314746.3999999994</c:v>
                </c:pt>
                <c:pt idx="57">
                  <c:v>7499966.3999999994</c:v>
                </c:pt>
                <c:pt idx="58">
                  <c:v>7684437.5999999996</c:v>
                </c:pt>
                <c:pt idx="59">
                  <c:v>7868162.3999999994</c:v>
                </c:pt>
                <c:pt idx="60">
                  <c:v>8048673.5999999996</c:v>
                </c:pt>
                <c:pt idx="61">
                  <c:v>8225977.1999999993</c:v>
                </c:pt>
                <c:pt idx="62">
                  <c:v>8402546.4000000004</c:v>
                </c:pt>
                <c:pt idx="63">
                  <c:v>8578382.4000000004</c:v>
                </c:pt>
                <c:pt idx="64">
                  <c:v>8753485.1999999993</c:v>
                </c:pt>
                <c:pt idx="65">
                  <c:v>8927857.1999999993</c:v>
                </c:pt>
                <c:pt idx="66">
                  <c:v>9101500.7999999989</c:v>
                </c:pt>
                <c:pt idx="67">
                  <c:v>9274416</c:v>
                </c:pt>
                <c:pt idx="68">
                  <c:v>9446605.1999999993</c:v>
                </c:pt>
                <c:pt idx="69">
                  <c:v>9618069.5999999996</c:v>
                </c:pt>
                <c:pt idx="70">
                  <c:v>9788810.4000000004</c:v>
                </c:pt>
                <c:pt idx="71">
                  <c:v>9958828.7999999989</c:v>
                </c:pt>
                <c:pt idx="72">
                  <c:v>10128127.199999999</c:v>
                </c:pt>
                <c:pt idx="73">
                  <c:v>10296705.6</c:v>
                </c:pt>
                <c:pt idx="74">
                  <c:v>10464566.4</c:v>
                </c:pt>
                <c:pt idx="75">
                  <c:v>10631710.799999999</c:v>
                </c:pt>
                <c:pt idx="76">
                  <c:v>10798140</c:v>
                </c:pt>
                <c:pt idx="77">
                  <c:v>10963856.4</c:v>
                </c:pt>
                <c:pt idx="78">
                  <c:v>11128860</c:v>
                </c:pt>
                <c:pt idx="79">
                  <c:v>11293153.199999999</c:v>
                </c:pt>
                <c:pt idx="80">
                  <c:v>11456737.199999999</c:v>
                </c:pt>
                <c:pt idx="81">
                  <c:v>11619613.199999999</c:v>
                </c:pt>
                <c:pt idx="82">
                  <c:v>11781783.6</c:v>
                </c:pt>
                <c:pt idx="83">
                  <c:v>11943248.4</c:v>
                </c:pt>
                <c:pt idx="84">
                  <c:v>12104010</c:v>
                </c:pt>
                <c:pt idx="85">
                  <c:v>12264069.6</c:v>
                </c:pt>
                <c:pt idx="86">
                  <c:v>12423428.4</c:v>
                </c:pt>
                <c:pt idx="87">
                  <c:v>12582087.6</c:v>
                </c:pt>
                <c:pt idx="88">
                  <c:v>12740049.6</c:v>
                </c:pt>
                <c:pt idx="89">
                  <c:v>12897315.6</c:v>
                </c:pt>
                <c:pt idx="90">
                  <c:v>13053885.6</c:v>
                </c:pt>
                <c:pt idx="91">
                  <c:v>13209763.199999999</c:v>
                </c:pt>
                <c:pt idx="92">
                  <c:v>13362662.4</c:v>
                </c:pt>
                <c:pt idx="93">
                  <c:v>13512590.4</c:v>
                </c:pt>
                <c:pt idx="94">
                  <c:v>13661839.199999999</c:v>
                </c:pt>
                <c:pt idx="95">
                  <c:v>13810410</c:v>
                </c:pt>
                <c:pt idx="96">
                  <c:v>13958304</c:v>
                </c:pt>
                <c:pt idx="97">
                  <c:v>14105522.4</c:v>
                </c:pt>
                <c:pt idx="98">
                  <c:v>14252067.6</c:v>
                </c:pt>
                <c:pt idx="99">
                  <c:v>14397940.799999999</c:v>
                </c:pt>
              </c:numCache>
            </c:numRef>
          </c:xVal>
          <c:yVal>
            <c:numRef>
              <c:f>Calcs!$D$9:$D$176</c:f>
              <c:numCache>
                <c:formatCode>General</c:formatCode>
                <c:ptCount val="168"/>
                <c:pt idx="0">
                  <c:v>1221.25</c:v>
                </c:pt>
                <c:pt idx="1">
                  <c:v>1221.5</c:v>
                </c:pt>
                <c:pt idx="2">
                  <c:v>1221.75</c:v>
                </c:pt>
                <c:pt idx="3">
                  <c:v>1222</c:v>
                </c:pt>
                <c:pt idx="4">
                  <c:v>1222.25</c:v>
                </c:pt>
                <c:pt idx="5">
                  <c:v>1222.5</c:v>
                </c:pt>
                <c:pt idx="6">
                  <c:v>1222.75</c:v>
                </c:pt>
                <c:pt idx="7">
                  <c:v>1223</c:v>
                </c:pt>
                <c:pt idx="8">
                  <c:v>1223.25</c:v>
                </c:pt>
                <c:pt idx="9">
                  <c:v>1223.5</c:v>
                </c:pt>
                <c:pt idx="10">
                  <c:v>1223.75</c:v>
                </c:pt>
                <c:pt idx="11">
                  <c:v>1224</c:v>
                </c:pt>
                <c:pt idx="12">
                  <c:v>1224.25</c:v>
                </c:pt>
                <c:pt idx="13">
                  <c:v>1224.5</c:v>
                </c:pt>
                <c:pt idx="14">
                  <c:v>1224.75</c:v>
                </c:pt>
                <c:pt idx="15">
                  <c:v>1225</c:v>
                </c:pt>
                <c:pt idx="16">
                  <c:v>1225.25</c:v>
                </c:pt>
                <c:pt idx="17">
                  <c:v>1225.5</c:v>
                </c:pt>
                <c:pt idx="18">
                  <c:v>1225.75</c:v>
                </c:pt>
                <c:pt idx="19">
                  <c:v>1226</c:v>
                </c:pt>
                <c:pt idx="20">
                  <c:v>1226.25</c:v>
                </c:pt>
                <c:pt idx="21">
                  <c:v>1226.5</c:v>
                </c:pt>
                <c:pt idx="22">
                  <c:v>1226.75</c:v>
                </c:pt>
                <c:pt idx="23">
                  <c:v>1227</c:v>
                </c:pt>
                <c:pt idx="24">
                  <c:v>1227.25</c:v>
                </c:pt>
                <c:pt idx="25">
                  <c:v>1227.5</c:v>
                </c:pt>
                <c:pt idx="26">
                  <c:v>1227.75</c:v>
                </c:pt>
                <c:pt idx="27">
                  <c:v>1228</c:v>
                </c:pt>
                <c:pt idx="28">
                  <c:v>1228.25</c:v>
                </c:pt>
                <c:pt idx="29">
                  <c:v>1228.5</c:v>
                </c:pt>
                <c:pt idx="30">
                  <c:v>1228.75</c:v>
                </c:pt>
                <c:pt idx="31">
                  <c:v>1229</c:v>
                </c:pt>
                <c:pt idx="32">
                  <c:v>1229.25</c:v>
                </c:pt>
                <c:pt idx="33">
                  <c:v>1229.5</c:v>
                </c:pt>
                <c:pt idx="34">
                  <c:v>1229.75</c:v>
                </c:pt>
                <c:pt idx="35">
                  <c:v>1230</c:v>
                </c:pt>
                <c:pt idx="36">
                  <c:v>1230.25</c:v>
                </c:pt>
                <c:pt idx="37">
                  <c:v>1230.5</c:v>
                </c:pt>
                <c:pt idx="38">
                  <c:v>1230.75</c:v>
                </c:pt>
                <c:pt idx="39">
                  <c:v>1231</c:v>
                </c:pt>
                <c:pt idx="40">
                  <c:v>1231.25</c:v>
                </c:pt>
                <c:pt idx="41">
                  <c:v>1231.5</c:v>
                </c:pt>
                <c:pt idx="42">
                  <c:v>1231.75</c:v>
                </c:pt>
                <c:pt idx="43">
                  <c:v>1232</c:v>
                </c:pt>
                <c:pt idx="44">
                  <c:v>1232.25</c:v>
                </c:pt>
                <c:pt idx="45">
                  <c:v>1232.5</c:v>
                </c:pt>
                <c:pt idx="46">
                  <c:v>1232.75</c:v>
                </c:pt>
                <c:pt idx="47">
                  <c:v>1233</c:v>
                </c:pt>
                <c:pt idx="48">
                  <c:v>1233.25</c:v>
                </c:pt>
                <c:pt idx="49">
                  <c:v>1233.5</c:v>
                </c:pt>
                <c:pt idx="50">
                  <c:v>1233.75</c:v>
                </c:pt>
                <c:pt idx="51">
                  <c:v>1234</c:v>
                </c:pt>
                <c:pt idx="52">
                  <c:v>1234.25</c:v>
                </c:pt>
                <c:pt idx="53">
                  <c:v>1234.5</c:v>
                </c:pt>
                <c:pt idx="54">
                  <c:v>1234.75</c:v>
                </c:pt>
                <c:pt idx="55">
                  <c:v>1235</c:v>
                </c:pt>
                <c:pt idx="56">
                  <c:v>1235.25</c:v>
                </c:pt>
                <c:pt idx="57">
                  <c:v>1235.5</c:v>
                </c:pt>
                <c:pt idx="58">
                  <c:v>1235.75</c:v>
                </c:pt>
                <c:pt idx="59">
                  <c:v>1236</c:v>
                </c:pt>
                <c:pt idx="60">
                  <c:v>1236.25</c:v>
                </c:pt>
                <c:pt idx="61">
                  <c:v>1236.5</c:v>
                </c:pt>
                <c:pt idx="62">
                  <c:v>1236.75</c:v>
                </c:pt>
                <c:pt idx="63">
                  <c:v>1237</c:v>
                </c:pt>
                <c:pt idx="64">
                  <c:v>1237.25</c:v>
                </c:pt>
                <c:pt idx="65">
                  <c:v>1237.5</c:v>
                </c:pt>
                <c:pt idx="66">
                  <c:v>1237.75</c:v>
                </c:pt>
                <c:pt idx="67">
                  <c:v>1238</c:v>
                </c:pt>
                <c:pt idx="68">
                  <c:v>1238.25</c:v>
                </c:pt>
                <c:pt idx="69">
                  <c:v>1238.5</c:v>
                </c:pt>
                <c:pt idx="70">
                  <c:v>1238.75</c:v>
                </c:pt>
                <c:pt idx="71">
                  <c:v>1239</c:v>
                </c:pt>
                <c:pt idx="72">
                  <c:v>1239.25</c:v>
                </c:pt>
                <c:pt idx="73">
                  <c:v>1239.5</c:v>
                </c:pt>
                <c:pt idx="74">
                  <c:v>1239.75</c:v>
                </c:pt>
                <c:pt idx="75">
                  <c:v>1240</c:v>
                </c:pt>
                <c:pt idx="76">
                  <c:v>1240.25</c:v>
                </c:pt>
                <c:pt idx="77">
                  <c:v>1240.5</c:v>
                </c:pt>
                <c:pt idx="78">
                  <c:v>1240.75</c:v>
                </c:pt>
                <c:pt idx="79">
                  <c:v>1241</c:v>
                </c:pt>
                <c:pt idx="80">
                  <c:v>1241.25</c:v>
                </c:pt>
                <c:pt idx="81">
                  <c:v>1241.5</c:v>
                </c:pt>
                <c:pt idx="82">
                  <c:v>1241.75</c:v>
                </c:pt>
                <c:pt idx="83">
                  <c:v>1242</c:v>
                </c:pt>
                <c:pt idx="84">
                  <c:v>1242.25</c:v>
                </c:pt>
                <c:pt idx="85">
                  <c:v>1242.5</c:v>
                </c:pt>
                <c:pt idx="86">
                  <c:v>1242.75</c:v>
                </c:pt>
                <c:pt idx="87">
                  <c:v>1243</c:v>
                </c:pt>
                <c:pt idx="88">
                  <c:v>1243.25</c:v>
                </c:pt>
                <c:pt idx="89">
                  <c:v>1243.5</c:v>
                </c:pt>
                <c:pt idx="90">
                  <c:v>1243.75</c:v>
                </c:pt>
                <c:pt idx="91">
                  <c:v>1244</c:v>
                </c:pt>
                <c:pt idx="92">
                  <c:v>1244.25</c:v>
                </c:pt>
                <c:pt idx="93">
                  <c:v>1244.5</c:v>
                </c:pt>
                <c:pt idx="94">
                  <c:v>1244.75</c:v>
                </c:pt>
                <c:pt idx="95">
                  <c:v>1245</c:v>
                </c:pt>
                <c:pt idx="96">
                  <c:v>1245.25</c:v>
                </c:pt>
                <c:pt idx="97">
                  <c:v>1245.5</c:v>
                </c:pt>
                <c:pt idx="98">
                  <c:v>1245.75</c:v>
                </c:pt>
                <c:pt idx="99">
                  <c:v>1246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773888"/>
        <c:axId val="207835904"/>
      </c:scatterChart>
      <c:valAx>
        <c:axId val="190773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 b="1"/>
                  <a:t>Accumulated tonnage (dry tonnes)</a:t>
                </a:r>
              </a:p>
            </c:rich>
          </c:tx>
          <c:layout>
            <c:manualLayout>
              <c:xMode val="edge"/>
              <c:yMode val="edge"/>
              <c:x val="0.41647078192427678"/>
              <c:y val="0.9427167927538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7835904"/>
        <c:crossesAt val="0"/>
        <c:crossBetween val="midCat"/>
      </c:valAx>
      <c:valAx>
        <c:axId val="207835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 b="1"/>
                  <a:t>Elevation (m)</a:t>
                </a:r>
              </a:p>
            </c:rich>
          </c:tx>
          <c:layout>
            <c:manualLayout>
              <c:xMode val="edge"/>
              <c:yMode val="edge"/>
              <c:x val="5.8823045189315163E-3"/>
              <c:y val="0.400981936081519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773888"/>
        <c:crossesAt val="0"/>
        <c:crossBetween val="midCat"/>
      </c:valAx>
      <c:spPr>
        <a:gradFill flip="none"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8100000" scaled="0"/>
          <a:tileRect/>
        </a:gradFill>
        <a:ln w="12700">
          <a:solidFill>
            <a:srgbClr val="000000"/>
          </a:solidFill>
          <a:prstDash val="solid"/>
        </a:ln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222" r="0.75000000000000222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11804579391431E-2"/>
          <c:y val="9.8199672667757754E-2"/>
          <c:w val="0.88235344804311122"/>
          <c:h val="0.78887070376432078"/>
        </c:manualLayout>
      </c:layout>
      <c:scatterChart>
        <c:scatterStyle val="smoothMarker"/>
        <c:varyColors val="0"/>
        <c:ser>
          <c:idx val="0"/>
          <c:order val="0"/>
          <c:tx>
            <c:v>Time</c:v>
          </c:tx>
          <c:spPr>
            <a:ln w="2540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Calcs!$J$9:$J$176</c:f>
              <c:numCache>
                <c:formatCode>0.00</c:formatCode>
                <c:ptCount val="168"/>
                <c:pt idx="0">
                  <c:v>0</c:v>
                </c:pt>
                <c:pt idx="1">
                  <c:v>1.3333333333333335E-5</c:v>
                </c:pt>
                <c:pt idx="2">
                  <c:v>5.0666666666666667E-5</c:v>
                </c:pt>
                <c:pt idx="3">
                  <c:v>1.1733333333333333E-4</c:v>
                </c:pt>
                <c:pt idx="4">
                  <c:v>2.5066666666666667E-4</c:v>
                </c:pt>
                <c:pt idx="5">
                  <c:v>4.4000000000000002E-4</c:v>
                </c:pt>
                <c:pt idx="6">
                  <c:v>6.4266666666666671E-4</c:v>
                </c:pt>
                <c:pt idx="7">
                  <c:v>8.6133333333333331E-4</c:v>
                </c:pt>
                <c:pt idx="8">
                  <c:v>1.0906666666666667E-3</c:v>
                </c:pt>
                <c:pt idx="9">
                  <c:v>1.328E-3</c:v>
                </c:pt>
                <c:pt idx="10">
                  <c:v>1.5679999999999999E-3</c:v>
                </c:pt>
                <c:pt idx="11">
                  <c:v>1.8106666666666668E-3</c:v>
                </c:pt>
                <c:pt idx="12">
                  <c:v>7.1935999999999986E-2</c:v>
                </c:pt>
                <c:pt idx="13">
                  <c:v>0.2177013333333333</c:v>
                </c:pt>
                <c:pt idx="14">
                  <c:v>0.3752853333333333</c:v>
                </c:pt>
                <c:pt idx="15">
                  <c:v>0.54522133333333322</c:v>
                </c:pt>
                <c:pt idx="16">
                  <c:v>0.73695466666666665</c:v>
                </c:pt>
                <c:pt idx="17">
                  <c:v>0.94667466666666666</c:v>
                </c:pt>
                <c:pt idx="18">
                  <c:v>1.16116</c:v>
                </c:pt>
                <c:pt idx="19">
                  <c:v>1.3797600000000001</c:v>
                </c:pt>
                <c:pt idx="20">
                  <c:v>1.6037866666666669</c:v>
                </c:pt>
                <c:pt idx="21">
                  <c:v>1.8321173333333336</c:v>
                </c:pt>
                <c:pt idx="22">
                  <c:v>2.0618560000000001</c:v>
                </c:pt>
                <c:pt idx="23">
                  <c:v>2.2929920000000004</c:v>
                </c:pt>
                <c:pt idx="24">
                  <c:v>2.5922080000000003</c:v>
                </c:pt>
                <c:pt idx="25">
                  <c:v>2.9628373333333333</c:v>
                </c:pt>
                <c:pt idx="26">
                  <c:v>3.3415706666666671</c:v>
                </c:pt>
                <c:pt idx="27">
                  <c:v>3.7284986666666668</c:v>
                </c:pt>
                <c:pt idx="28">
                  <c:v>4.1347066666666672</c:v>
                </c:pt>
                <c:pt idx="29">
                  <c:v>4.559210666666667</c:v>
                </c:pt>
                <c:pt idx="30">
                  <c:v>4.9899440000000004</c:v>
                </c:pt>
                <c:pt idx="31">
                  <c:v>5.4267173333333334</c:v>
                </c:pt>
                <c:pt idx="32">
                  <c:v>5.8727893333333334</c:v>
                </c:pt>
                <c:pt idx="33">
                  <c:v>6.3245093333333342</c:v>
                </c:pt>
                <c:pt idx="34">
                  <c:v>6.7747680000000008</c:v>
                </c:pt>
                <c:pt idx="35">
                  <c:v>7.2234560000000014</c:v>
                </c:pt>
                <c:pt idx="36">
                  <c:v>7.6704773333333343</c:v>
                </c:pt>
                <c:pt idx="37">
                  <c:v>8.1157973333333349</c:v>
                </c:pt>
                <c:pt idx="38">
                  <c:v>8.5594080000000012</c:v>
                </c:pt>
                <c:pt idx="39">
                  <c:v>9.0013146666666675</c:v>
                </c:pt>
                <c:pt idx="40">
                  <c:v>9.4415173333333353</c:v>
                </c:pt>
                <c:pt idx="41">
                  <c:v>9.8800186666666683</c:v>
                </c:pt>
                <c:pt idx="42">
                  <c:v>10.316821333333335</c:v>
                </c:pt>
                <c:pt idx="43">
                  <c:v>10.751928000000001</c:v>
                </c:pt>
                <c:pt idx="44">
                  <c:v>11.185341333333335</c:v>
                </c:pt>
                <c:pt idx="45">
                  <c:v>11.617061333333337</c:v>
                </c:pt>
                <c:pt idx="46">
                  <c:v>12.047093333333336</c:v>
                </c:pt>
                <c:pt idx="47">
                  <c:v>12.475437333333337</c:v>
                </c:pt>
                <c:pt idx="48">
                  <c:v>12.902096000000002</c:v>
                </c:pt>
                <c:pt idx="49">
                  <c:v>13.327072000000003</c:v>
                </c:pt>
                <c:pt idx="50">
                  <c:v>13.750368000000003</c:v>
                </c:pt>
                <c:pt idx="51">
                  <c:v>14.171986666666671</c:v>
                </c:pt>
                <c:pt idx="52">
                  <c:v>14.591930666666672</c:v>
                </c:pt>
                <c:pt idx="53">
                  <c:v>15.010200000000005</c:v>
                </c:pt>
                <c:pt idx="54">
                  <c:v>15.426797333333338</c:v>
                </c:pt>
                <c:pt idx="55">
                  <c:v>15.841728000000003</c:v>
                </c:pt>
                <c:pt idx="56">
                  <c:v>16.254992000000005</c:v>
                </c:pt>
                <c:pt idx="57">
                  <c:v>16.666592000000005</c:v>
                </c:pt>
                <c:pt idx="58">
                  <c:v>17.076528000000003</c:v>
                </c:pt>
                <c:pt idx="59">
                  <c:v>17.484805333333338</c:v>
                </c:pt>
                <c:pt idx="60">
                  <c:v>17.885941333333339</c:v>
                </c:pt>
                <c:pt idx="61">
                  <c:v>18.279949333333338</c:v>
                </c:pt>
                <c:pt idx="62">
                  <c:v>18.672325333333337</c:v>
                </c:pt>
                <c:pt idx="63">
                  <c:v>19.063072000000005</c:v>
                </c:pt>
                <c:pt idx="64">
                  <c:v>19.45218933333334</c:v>
                </c:pt>
                <c:pt idx="65">
                  <c:v>19.839682666666672</c:v>
                </c:pt>
                <c:pt idx="66">
                  <c:v>20.225557333333338</c:v>
                </c:pt>
                <c:pt idx="67">
                  <c:v>20.609813333333339</c:v>
                </c:pt>
                <c:pt idx="68">
                  <c:v>20.992456000000008</c:v>
                </c:pt>
                <c:pt idx="69">
                  <c:v>21.373488000000009</c:v>
                </c:pt>
                <c:pt idx="70">
                  <c:v>21.752912000000009</c:v>
                </c:pt>
                <c:pt idx="71">
                  <c:v>22.130730666666675</c:v>
                </c:pt>
                <c:pt idx="72">
                  <c:v>22.506949333333342</c:v>
                </c:pt>
                <c:pt idx="73">
                  <c:v>22.881568000000012</c:v>
                </c:pt>
                <c:pt idx="74">
                  <c:v>23.254592000000013</c:v>
                </c:pt>
                <c:pt idx="75">
                  <c:v>23.626024000000012</c:v>
                </c:pt>
                <c:pt idx="76">
                  <c:v>23.995866666666675</c:v>
                </c:pt>
                <c:pt idx="77">
                  <c:v>24.364125333333345</c:v>
                </c:pt>
                <c:pt idx="78">
                  <c:v>24.730800000000013</c:v>
                </c:pt>
                <c:pt idx="79">
                  <c:v>25.09589600000001</c:v>
                </c:pt>
                <c:pt idx="80">
                  <c:v>25.459416000000008</c:v>
                </c:pt>
                <c:pt idx="81">
                  <c:v>25.821362666666676</c:v>
                </c:pt>
                <c:pt idx="82">
                  <c:v>26.181741333333346</c:v>
                </c:pt>
                <c:pt idx="83">
                  <c:v>26.540552000000009</c:v>
                </c:pt>
                <c:pt idx="84">
                  <c:v>26.897800000000007</c:v>
                </c:pt>
                <c:pt idx="85">
                  <c:v>27.253488000000008</c:v>
                </c:pt>
                <c:pt idx="86">
                  <c:v>27.607618666666678</c:v>
                </c:pt>
                <c:pt idx="87">
                  <c:v>27.960194666666677</c:v>
                </c:pt>
                <c:pt idx="88">
                  <c:v>28.311221333333339</c:v>
                </c:pt>
                <c:pt idx="89">
                  <c:v>28.660701333333339</c:v>
                </c:pt>
                <c:pt idx="90">
                  <c:v>29.008634666666676</c:v>
                </c:pt>
                <c:pt idx="91">
                  <c:v>29.355029333333345</c:v>
                </c:pt>
                <c:pt idx="92">
                  <c:v>29.694805333333345</c:v>
                </c:pt>
                <c:pt idx="93">
                  <c:v>30.02797866666668</c:v>
                </c:pt>
                <c:pt idx="94">
                  <c:v>30.359642666666677</c:v>
                </c:pt>
                <c:pt idx="95">
                  <c:v>30.689800000000009</c:v>
                </c:pt>
                <c:pt idx="96">
                  <c:v>31.018453333333344</c:v>
                </c:pt>
                <c:pt idx="97">
                  <c:v>31.345605333333342</c:v>
                </c:pt>
                <c:pt idx="98">
                  <c:v>31.671261333333344</c:v>
                </c:pt>
                <c:pt idx="99">
                  <c:v>31.995424000000011</c:v>
                </c:pt>
              </c:numCache>
            </c:numRef>
          </c:xVal>
          <c:yVal>
            <c:numRef>
              <c:f>Calcs!$D$9:$D$176</c:f>
              <c:numCache>
                <c:formatCode>General</c:formatCode>
                <c:ptCount val="168"/>
                <c:pt idx="0">
                  <c:v>1221.25</c:v>
                </c:pt>
                <c:pt idx="1">
                  <c:v>1221.5</c:v>
                </c:pt>
                <c:pt idx="2">
                  <c:v>1221.75</c:v>
                </c:pt>
                <c:pt idx="3">
                  <c:v>1222</c:v>
                </c:pt>
                <c:pt idx="4">
                  <c:v>1222.25</c:v>
                </c:pt>
                <c:pt idx="5">
                  <c:v>1222.5</c:v>
                </c:pt>
                <c:pt idx="6">
                  <c:v>1222.75</c:v>
                </c:pt>
                <c:pt idx="7">
                  <c:v>1223</c:v>
                </c:pt>
                <c:pt idx="8">
                  <c:v>1223.25</c:v>
                </c:pt>
                <c:pt idx="9">
                  <c:v>1223.5</c:v>
                </c:pt>
                <c:pt idx="10">
                  <c:v>1223.75</c:v>
                </c:pt>
                <c:pt idx="11">
                  <c:v>1224</c:v>
                </c:pt>
                <c:pt idx="12">
                  <c:v>1224.25</c:v>
                </c:pt>
                <c:pt idx="13">
                  <c:v>1224.5</c:v>
                </c:pt>
                <c:pt idx="14">
                  <c:v>1224.75</c:v>
                </c:pt>
                <c:pt idx="15">
                  <c:v>1225</c:v>
                </c:pt>
                <c:pt idx="16">
                  <c:v>1225.25</c:v>
                </c:pt>
                <c:pt idx="17">
                  <c:v>1225.5</c:v>
                </c:pt>
                <c:pt idx="18">
                  <c:v>1225.75</c:v>
                </c:pt>
                <c:pt idx="19">
                  <c:v>1226</c:v>
                </c:pt>
                <c:pt idx="20">
                  <c:v>1226.25</c:v>
                </c:pt>
                <c:pt idx="21">
                  <c:v>1226.5</c:v>
                </c:pt>
                <c:pt idx="22">
                  <c:v>1226.75</c:v>
                </c:pt>
                <c:pt idx="23">
                  <c:v>1227</c:v>
                </c:pt>
                <c:pt idx="24">
                  <c:v>1227.25</c:v>
                </c:pt>
                <c:pt idx="25">
                  <c:v>1227.5</c:v>
                </c:pt>
                <c:pt idx="26">
                  <c:v>1227.75</c:v>
                </c:pt>
                <c:pt idx="27">
                  <c:v>1228</c:v>
                </c:pt>
                <c:pt idx="28">
                  <c:v>1228.25</c:v>
                </c:pt>
                <c:pt idx="29">
                  <c:v>1228.5</c:v>
                </c:pt>
                <c:pt idx="30">
                  <c:v>1228.75</c:v>
                </c:pt>
                <c:pt idx="31">
                  <c:v>1229</c:v>
                </c:pt>
                <c:pt idx="32">
                  <c:v>1229.25</c:v>
                </c:pt>
                <c:pt idx="33">
                  <c:v>1229.5</c:v>
                </c:pt>
                <c:pt idx="34">
                  <c:v>1229.75</c:v>
                </c:pt>
                <c:pt idx="35">
                  <c:v>1230</c:v>
                </c:pt>
                <c:pt idx="36">
                  <c:v>1230.25</c:v>
                </c:pt>
                <c:pt idx="37">
                  <c:v>1230.5</c:v>
                </c:pt>
                <c:pt idx="38">
                  <c:v>1230.75</c:v>
                </c:pt>
                <c:pt idx="39">
                  <c:v>1231</c:v>
                </c:pt>
                <c:pt idx="40">
                  <c:v>1231.25</c:v>
                </c:pt>
                <c:pt idx="41">
                  <c:v>1231.5</c:v>
                </c:pt>
                <c:pt idx="42">
                  <c:v>1231.75</c:v>
                </c:pt>
                <c:pt idx="43">
                  <c:v>1232</c:v>
                </c:pt>
                <c:pt idx="44">
                  <c:v>1232.25</c:v>
                </c:pt>
                <c:pt idx="45">
                  <c:v>1232.5</c:v>
                </c:pt>
                <c:pt idx="46">
                  <c:v>1232.75</c:v>
                </c:pt>
                <c:pt idx="47">
                  <c:v>1233</c:v>
                </c:pt>
                <c:pt idx="48">
                  <c:v>1233.25</c:v>
                </c:pt>
                <c:pt idx="49">
                  <c:v>1233.5</c:v>
                </c:pt>
                <c:pt idx="50">
                  <c:v>1233.75</c:v>
                </c:pt>
                <c:pt idx="51">
                  <c:v>1234</c:v>
                </c:pt>
                <c:pt idx="52">
                  <c:v>1234.25</c:v>
                </c:pt>
                <c:pt idx="53">
                  <c:v>1234.5</c:v>
                </c:pt>
                <c:pt idx="54">
                  <c:v>1234.75</c:v>
                </c:pt>
                <c:pt idx="55">
                  <c:v>1235</c:v>
                </c:pt>
                <c:pt idx="56">
                  <c:v>1235.25</c:v>
                </c:pt>
                <c:pt idx="57">
                  <c:v>1235.5</c:v>
                </c:pt>
                <c:pt idx="58">
                  <c:v>1235.75</c:v>
                </c:pt>
                <c:pt idx="59">
                  <c:v>1236</c:v>
                </c:pt>
                <c:pt idx="60">
                  <c:v>1236.25</c:v>
                </c:pt>
                <c:pt idx="61">
                  <c:v>1236.5</c:v>
                </c:pt>
                <c:pt idx="62">
                  <c:v>1236.75</c:v>
                </c:pt>
                <c:pt idx="63">
                  <c:v>1237</c:v>
                </c:pt>
                <c:pt idx="64">
                  <c:v>1237.25</c:v>
                </c:pt>
                <c:pt idx="65">
                  <c:v>1237.5</c:v>
                </c:pt>
                <c:pt idx="66">
                  <c:v>1237.75</c:v>
                </c:pt>
                <c:pt idx="67">
                  <c:v>1238</c:v>
                </c:pt>
                <c:pt idx="68">
                  <c:v>1238.25</c:v>
                </c:pt>
                <c:pt idx="69">
                  <c:v>1238.5</c:v>
                </c:pt>
                <c:pt idx="70">
                  <c:v>1238.75</c:v>
                </c:pt>
                <c:pt idx="71">
                  <c:v>1239</c:v>
                </c:pt>
                <c:pt idx="72">
                  <c:v>1239.25</c:v>
                </c:pt>
                <c:pt idx="73">
                  <c:v>1239.5</c:v>
                </c:pt>
                <c:pt idx="74">
                  <c:v>1239.75</c:v>
                </c:pt>
                <c:pt idx="75">
                  <c:v>1240</c:v>
                </c:pt>
                <c:pt idx="76">
                  <c:v>1240.25</c:v>
                </c:pt>
                <c:pt idx="77">
                  <c:v>1240.5</c:v>
                </c:pt>
                <c:pt idx="78">
                  <c:v>1240.75</c:v>
                </c:pt>
                <c:pt idx="79">
                  <c:v>1241</c:v>
                </c:pt>
                <c:pt idx="80">
                  <c:v>1241.25</c:v>
                </c:pt>
                <c:pt idx="81">
                  <c:v>1241.5</c:v>
                </c:pt>
                <c:pt idx="82">
                  <c:v>1241.75</c:v>
                </c:pt>
                <c:pt idx="83">
                  <c:v>1242</c:v>
                </c:pt>
                <c:pt idx="84">
                  <c:v>1242.25</c:v>
                </c:pt>
                <c:pt idx="85">
                  <c:v>1242.5</c:v>
                </c:pt>
                <c:pt idx="86">
                  <c:v>1242.75</c:v>
                </c:pt>
                <c:pt idx="87">
                  <c:v>1243</c:v>
                </c:pt>
                <c:pt idx="88">
                  <c:v>1243.25</c:v>
                </c:pt>
                <c:pt idx="89">
                  <c:v>1243.5</c:v>
                </c:pt>
                <c:pt idx="90">
                  <c:v>1243.75</c:v>
                </c:pt>
                <c:pt idx="91">
                  <c:v>1244</c:v>
                </c:pt>
                <c:pt idx="92">
                  <c:v>1244.25</c:v>
                </c:pt>
                <c:pt idx="93">
                  <c:v>1244.5</c:v>
                </c:pt>
                <c:pt idx="94">
                  <c:v>1244.75</c:v>
                </c:pt>
                <c:pt idx="95">
                  <c:v>1245</c:v>
                </c:pt>
                <c:pt idx="96">
                  <c:v>1245.25</c:v>
                </c:pt>
                <c:pt idx="97">
                  <c:v>1245.5</c:v>
                </c:pt>
                <c:pt idx="98">
                  <c:v>1245.75</c:v>
                </c:pt>
                <c:pt idx="99">
                  <c:v>1246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18752"/>
        <c:axId val="208233216"/>
      </c:scatterChart>
      <c:scatterChart>
        <c:scatterStyle val="lineMarker"/>
        <c:varyColors val="0"/>
        <c:ser>
          <c:idx val="1"/>
          <c:order val="1"/>
          <c:tx>
            <c:v>Rate of Rise</c:v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Calcs!$K$9:$K$176</c:f>
              <c:numCache>
                <c:formatCode>0.00</c:formatCode>
                <c:ptCount val="168"/>
                <c:pt idx="0">
                  <c:v>0</c:v>
                </c:pt>
                <c:pt idx="1">
                  <c:v>18749.999999999996</c:v>
                </c:pt>
                <c:pt idx="2">
                  <c:v>6696.4285714285716</c:v>
                </c:pt>
                <c:pt idx="3">
                  <c:v>3750</c:v>
                </c:pt>
                <c:pt idx="4">
                  <c:v>1875</c:v>
                </c:pt>
                <c:pt idx="5">
                  <c:v>1320.4225352112676</c:v>
                </c:pt>
                <c:pt idx="6">
                  <c:v>1233.5526315789473</c:v>
                </c:pt>
                <c:pt idx="7">
                  <c:v>1143.2926829268295</c:v>
                </c:pt>
                <c:pt idx="8">
                  <c:v>1090.1162790697674</c:v>
                </c:pt>
                <c:pt idx="9">
                  <c:v>1053.370786516854</c:v>
                </c:pt>
                <c:pt idx="10">
                  <c:v>1041.6666666666667</c:v>
                </c:pt>
                <c:pt idx="11">
                  <c:v>1030.2197802197802</c:v>
                </c:pt>
                <c:pt idx="12">
                  <c:v>3.5650454424459066</c:v>
                </c:pt>
                <c:pt idx="13">
                  <c:v>1.7150854341224251</c:v>
                </c:pt>
                <c:pt idx="14">
                  <c:v>1.5864554777134734</c:v>
                </c:pt>
                <c:pt idx="15">
                  <c:v>1.4711420770172303</c:v>
                </c:pt>
                <c:pt idx="16">
                  <c:v>1.3038942976356049</c:v>
                </c:pt>
                <c:pt idx="17">
                  <c:v>1.1920656112912453</c:v>
                </c:pt>
                <c:pt idx="18">
                  <c:v>1.1655808633379752</c:v>
                </c:pt>
                <c:pt idx="19">
                  <c:v>1.143641354071363</c:v>
                </c:pt>
                <c:pt idx="20">
                  <c:v>1.115938578740626</c:v>
                </c:pt>
                <c:pt idx="21">
                  <c:v>1.0949032981407081</c:v>
                </c:pt>
                <c:pt idx="22">
                  <c:v>1.0881929612777417</c:v>
                </c:pt>
                <c:pt idx="23">
                  <c:v>1.0816142876920947</c:v>
                </c:pt>
                <c:pt idx="24">
                  <c:v>0.83551681728249827</c:v>
                </c:pt>
                <c:pt idx="25">
                  <c:v>0.6745283697638611</c:v>
                </c:pt>
                <c:pt idx="26">
                  <c:v>0.66009505368773103</c:v>
                </c:pt>
                <c:pt idx="27">
                  <c:v>0.64611503949055127</c:v>
                </c:pt>
                <c:pt idx="28">
                  <c:v>0.61544824326453451</c:v>
                </c:pt>
                <c:pt idx="29">
                  <c:v>0.58892260143602893</c:v>
                </c:pt>
                <c:pt idx="30">
                  <c:v>0.58040550998297469</c:v>
                </c:pt>
                <c:pt idx="31">
                  <c:v>0.57237926613346368</c:v>
                </c:pt>
                <c:pt idx="32">
                  <c:v>0.56044764073961151</c:v>
                </c:pt>
                <c:pt idx="33">
                  <c:v>0.55344018418489338</c:v>
                </c:pt>
                <c:pt idx="34">
                  <c:v>0.55523639744857778</c:v>
                </c:pt>
                <c:pt idx="35">
                  <c:v>0.55718004493099882</c:v>
                </c:pt>
                <c:pt idx="36">
                  <c:v>0.55925742544725676</c:v>
                </c:pt>
                <c:pt idx="37">
                  <c:v>0.56139405371418305</c:v>
                </c:pt>
                <c:pt idx="38">
                  <c:v>0.56355723336980179</c:v>
                </c:pt>
                <c:pt idx="39">
                  <c:v>0.56573032012793045</c:v>
                </c:pt>
                <c:pt idx="40">
                  <c:v>0.56792023068162556</c:v>
                </c:pt>
                <c:pt idx="41">
                  <c:v>0.57012369403665819</c:v>
                </c:pt>
                <c:pt idx="42">
                  <c:v>0.57234082820007215</c:v>
                </c:pt>
                <c:pt idx="43">
                  <c:v>0.57457175252045467</c:v>
                </c:pt>
                <c:pt idx="44">
                  <c:v>0.57681658770688482</c:v>
                </c:pt>
                <c:pt idx="45">
                  <c:v>0.57907903270638372</c:v>
                </c:pt>
                <c:pt idx="46">
                  <c:v>0.58135208542620087</c:v>
                </c:pt>
                <c:pt idx="47">
                  <c:v>0.583643053246923</c:v>
                </c:pt>
                <c:pt idx="48">
                  <c:v>0.58594848653412246</c:v>
                </c:pt>
                <c:pt idx="49">
                  <c:v>0.58826851398667224</c:v>
                </c:pt>
                <c:pt idx="50">
                  <c:v>0.59060326579981859</c:v>
                </c:pt>
                <c:pt idx="51">
                  <c:v>0.59295287368680705</c:v>
                </c:pt>
                <c:pt idx="52">
                  <c:v>0.59531747090088216</c:v>
                </c:pt>
                <c:pt idx="53">
                  <c:v>0.59770100286258931</c:v>
                </c:pt>
                <c:pt idx="54">
                  <c:v>0.60009985661614096</c:v>
                </c:pt>
                <c:pt idx="55">
                  <c:v>0.60251029890937613</c:v>
                </c:pt>
                <c:pt idx="56">
                  <c:v>0.60494018351465406</c:v>
                </c:pt>
                <c:pt idx="57">
                  <c:v>0.60738581146744419</c:v>
                </c:pt>
                <c:pt idx="58">
                  <c:v>0.60985129386050518</c:v>
                </c:pt>
                <c:pt idx="59">
                  <c:v>0.61232887449054241</c:v>
                </c:pt>
                <c:pt idx="60">
                  <c:v>0.62323002672410366</c:v>
                </c:pt>
                <c:pt idx="61">
                  <c:v>0.63450488314958076</c:v>
                </c:pt>
                <c:pt idx="62">
                  <c:v>0.63714396395294304</c:v>
                </c:pt>
                <c:pt idx="63">
                  <c:v>0.6398007234013513</c:v>
                </c:pt>
                <c:pt idx="64">
                  <c:v>0.64247973190605745</c:v>
                </c:pt>
                <c:pt idx="65">
                  <c:v>0.64517239006262483</c:v>
                </c:pt>
                <c:pt idx="66">
                  <c:v>0.64787875856063804</c:v>
                </c:pt>
                <c:pt idx="67">
                  <c:v>0.65060792804796819</c:v>
                </c:pt>
                <c:pt idx="68">
                  <c:v>0.65335108125248276</c:v>
                </c:pt>
                <c:pt idx="69">
                  <c:v>0.65611287240966643</c:v>
                </c:pt>
                <c:pt idx="70">
                  <c:v>0.65889348064434516</c:v>
                </c:pt>
                <c:pt idx="71">
                  <c:v>0.6616930873364294</c:v>
                </c:pt>
                <c:pt idx="72">
                  <c:v>0.66450716604527871</c:v>
                </c:pt>
                <c:pt idx="73">
                  <c:v>0.66734528266966586</c:v>
                </c:pt>
                <c:pt idx="74">
                  <c:v>0.67019816419318867</c:v>
                </c:pt>
                <c:pt idx="75">
                  <c:v>0.67307071011652198</c:v>
                </c:pt>
                <c:pt idx="76">
                  <c:v>0.67596311224232297</c:v>
                </c:pt>
                <c:pt idx="77">
                  <c:v>0.678870648891721</c:v>
                </c:pt>
                <c:pt idx="78">
                  <c:v>0.68180330610968476</c:v>
                </c:pt>
                <c:pt idx="79">
                  <c:v>0.68475140784889466</c:v>
                </c:pt>
                <c:pt idx="80">
                  <c:v>0.68772007042253525</c:v>
                </c:pt>
                <c:pt idx="81">
                  <c:v>0.69070949679510796</c:v>
                </c:pt>
                <c:pt idx="82">
                  <c:v>0.69371475929022819</c:v>
                </c:pt>
                <c:pt idx="83">
                  <c:v>0.69674628773577907</c:v>
                </c:pt>
                <c:pt idx="84">
                  <c:v>0.69979398065209597</c:v>
                </c:pt>
                <c:pt idx="85">
                  <c:v>0.70286318346415955</c:v>
                </c:pt>
                <c:pt idx="86">
                  <c:v>0.70595411110023421</c:v>
                </c:pt>
                <c:pt idx="87">
                  <c:v>0.70906698130332191</c:v>
                </c:pt>
                <c:pt idx="88">
                  <c:v>0.71219660424659093</c:v>
                </c:pt>
                <c:pt idx="89">
                  <c:v>0.71534851779787112</c:v>
                </c:pt>
                <c:pt idx="90">
                  <c:v>0.71852845372676755</c:v>
                </c:pt>
                <c:pt idx="91">
                  <c:v>0.7217201188624921</c:v>
                </c:pt>
                <c:pt idx="92">
                  <c:v>0.73577886607647414</c:v>
                </c:pt>
                <c:pt idx="93">
                  <c:v>0.75036017288298384</c:v>
                </c:pt>
                <c:pt idx="94">
                  <c:v>0.75377490472285213</c:v>
                </c:pt>
                <c:pt idx="95">
                  <c:v>0.75721474206237038</c:v>
                </c:pt>
                <c:pt idx="96">
                  <c:v>0.76067994644813186</c:v>
                </c:pt>
                <c:pt idx="97">
                  <c:v>0.76417078299995111</c:v>
                </c:pt>
                <c:pt idx="98">
                  <c:v>0.76768123418576673</c:v>
                </c:pt>
                <c:pt idx="99">
                  <c:v>0.77121774253255571</c:v>
                </c:pt>
              </c:numCache>
            </c:numRef>
          </c:xVal>
          <c:yVal>
            <c:numRef>
              <c:f>Calcs!$D$9:$D$176</c:f>
              <c:numCache>
                <c:formatCode>General</c:formatCode>
                <c:ptCount val="168"/>
                <c:pt idx="0">
                  <c:v>1221.25</c:v>
                </c:pt>
                <c:pt idx="1">
                  <c:v>1221.5</c:v>
                </c:pt>
                <c:pt idx="2">
                  <c:v>1221.75</c:v>
                </c:pt>
                <c:pt idx="3">
                  <c:v>1222</c:v>
                </c:pt>
                <c:pt idx="4">
                  <c:v>1222.25</c:v>
                </c:pt>
                <c:pt idx="5">
                  <c:v>1222.5</c:v>
                </c:pt>
                <c:pt idx="6">
                  <c:v>1222.75</c:v>
                </c:pt>
                <c:pt idx="7">
                  <c:v>1223</c:v>
                </c:pt>
                <c:pt idx="8">
                  <c:v>1223.25</c:v>
                </c:pt>
                <c:pt idx="9">
                  <c:v>1223.5</c:v>
                </c:pt>
                <c:pt idx="10">
                  <c:v>1223.75</c:v>
                </c:pt>
                <c:pt idx="11">
                  <c:v>1224</c:v>
                </c:pt>
                <c:pt idx="12">
                  <c:v>1224.25</c:v>
                </c:pt>
                <c:pt idx="13">
                  <c:v>1224.5</c:v>
                </c:pt>
                <c:pt idx="14">
                  <c:v>1224.75</c:v>
                </c:pt>
                <c:pt idx="15">
                  <c:v>1225</c:v>
                </c:pt>
                <c:pt idx="16">
                  <c:v>1225.25</c:v>
                </c:pt>
                <c:pt idx="17">
                  <c:v>1225.5</c:v>
                </c:pt>
                <c:pt idx="18">
                  <c:v>1225.75</c:v>
                </c:pt>
                <c:pt idx="19">
                  <c:v>1226</c:v>
                </c:pt>
                <c:pt idx="20">
                  <c:v>1226.25</c:v>
                </c:pt>
                <c:pt idx="21">
                  <c:v>1226.5</c:v>
                </c:pt>
                <c:pt idx="22">
                  <c:v>1226.75</c:v>
                </c:pt>
                <c:pt idx="23">
                  <c:v>1227</c:v>
                </c:pt>
                <c:pt idx="24">
                  <c:v>1227.25</c:v>
                </c:pt>
                <c:pt idx="25">
                  <c:v>1227.5</c:v>
                </c:pt>
                <c:pt idx="26">
                  <c:v>1227.75</c:v>
                </c:pt>
                <c:pt idx="27">
                  <c:v>1228</c:v>
                </c:pt>
                <c:pt idx="28">
                  <c:v>1228.25</c:v>
                </c:pt>
                <c:pt idx="29">
                  <c:v>1228.5</c:v>
                </c:pt>
                <c:pt idx="30">
                  <c:v>1228.75</c:v>
                </c:pt>
                <c:pt idx="31">
                  <c:v>1229</c:v>
                </c:pt>
                <c:pt idx="32">
                  <c:v>1229.25</c:v>
                </c:pt>
                <c:pt idx="33">
                  <c:v>1229.5</c:v>
                </c:pt>
                <c:pt idx="34">
                  <c:v>1229.75</c:v>
                </c:pt>
                <c:pt idx="35">
                  <c:v>1230</c:v>
                </c:pt>
                <c:pt idx="36">
                  <c:v>1230.25</c:v>
                </c:pt>
                <c:pt idx="37">
                  <c:v>1230.5</c:v>
                </c:pt>
                <c:pt idx="38">
                  <c:v>1230.75</c:v>
                </c:pt>
                <c:pt idx="39">
                  <c:v>1231</c:v>
                </c:pt>
                <c:pt idx="40">
                  <c:v>1231.25</c:v>
                </c:pt>
                <c:pt idx="41">
                  <c:v>1231.5</c:v>
                </c:pt>
                <c:pt idx="42">
                  <c:v>1231.75</c:v>
                </c:pt>
                <c:pt idx="43">
                  <c:v>1232</c:v>
                </c:pt>
                <c:pt idx="44">
                  <c:v>1232.25</c:v>
                </c:pt>
                <c:pt idx="45">
                  <c:v>1232.5</c:v>
                </c:pt>
                <c:pt idx="46">
                  <c:v>1232.75</c:v>
                </c:pt>
                <c:pt idx="47">
                  <c:v>1233</c:v>
                </c:pt>
                <c:pt idx="48">
                  <c:v>1233.25</c:v>
                </c:pt>
                <c:pt idx="49">
                  <c:v>1233.5</c:v>
                </c:pt>
                <c:pt idx="50">
                  <c:v>1233.75</c:v>
                </c:pt>
                <c:pt idx="51">
                  <c:v>1234</c:v>
                </c:pt>
                <c:pt idx="52">
                  <c:v>1234.25</c:v>
                </c:pt>
                <c:pt idx="53">
                  <c:v>1234.5</c:v>
                </c:pt>
                <c:pt idx="54">
                  <c:v>1234.75</c:v>
                </c:pt>
                <c:pt idx="55">
                  <c:v>1235</c:v>
                </c:pt>
                <c:pt idx="56">
                  <c:v>1235.25</c:v>
                </c:pt>
                <c:pt idx="57">
                  <c:v>1235.5</c:v>
                </c:pt>
                <c:pt idx="58">
                  <c:v>1235.75</c:v>
                </c:pt>
                <c:pt idx="59">
                  <c:v>1236</c:v>
                </c:pt>
                <c:pt idx="60">
                  <c:v>1236.25</c:v>
                </c:pt>
                <c:pt idx="61">
                  <c:v>1236.5</c:v>
                </c:pt>
                <c:pt idx="62">
                  <c:v>1236.75</c:v>
                </c:pt>
                <c:pt idx="63">
                  <c:v>1237</c:v>
                </c:pt>
                <c:pt idx="64">
                  <c:v>1237.25</c:v>
                </c:pt>
                <c:pt idx="65">
                  <c:v>1237.5</c:v>
                </c:pt>
                <c:pt idx="66">
                  <c:v>1237.75</c:v>
                </c:pt>
                <c:pt idx="67">
                  <c:v>1238</c:v>
                </c:pt>
                <c:pt idx="68">
                  <c:v>1238.25</c:v>
                </c:pt>
                <c:pt idx="69">
                  <c:v>1238.5</c:v>
                </c:pt>
                <c:pt idx="70">
                  <c:v>1238.75</c:v>
                </c:pt>
                <c:pt idx="71">
                  <c:v>1239</c:v>
                </c:pt>
                <c:pt idx="72">
                  <c:v>1239.25</c:v>
                </c:pt>
                <c:pt idx="73">
                  <c:v>1239.5</c:v>
                </c:pt>
                <c:pt idx="74">
                  <c:v>1239.75</c:v>
                </c:pt>
                <c:pt idx="75">
                  <c:v>1240</c:v>
                </c:pt>
                <c:pt idx="76">
                  <c:v>1240.25</c:v>
                </c:pt>
                <c:pt idx="77">
                  <c:v>1240.5</c:v>
                </c:pt>
                <c:pt idx="78">
                  <c:v>1240.75</c:v>
                </c:pt>
                <c:pt idx="79">
                  <c:v>1241</c:v>
                </c:pt>
                <c:pt idx="80">
                  <c:v>1241.25</c:v>
                </c:pt>
                <c:pt idx="81">
                  <c:v>1241.5</c:v>
                </c:pt>
                <c:pt idx="82">
                  <c:v>1241.75</c:v>
                </c:pt>
                <c:pt idx="83">
                  <c:v>1242</c:v>
                </c:pt>
                <c:pt idx="84">
                  <c:v>1242.25</c:v>
                </c:pt>
                <c:pt idx="85">
                  <c:v>1242.5</c:v>
                </c:pt>
                <c:pt idx="86">
                  <c:v>1242.75</c:v>
                </c:pt>
                <c:pt idx="87">
                  <c:v>1243</c:v>
                </c:pt>
                <c:pt idx="88">
                  <c:v>1243.25</c:v>
                </c:pt>
                <c:pt idx="89">
                  <c:v>1243.5</c:v>
                </c:pt>
                <c:pt idx="90">
                  <c:v>1243.75</c:v>
                </c:pt>
                <c:pt idx="91">
                  <c:v>1244</c:v>
                </c:pt>
                <c:pt idx="92">
                  <c:v>1244.25</c:v>
                </c:pt>
                <c:pt idx="93">
                  <c:v>1244.5</c:v>
                </c:pt>
                <c:pt idx="94">
                  <c:v>1244.75</c:v>
                </c:pt>
                <c:pt idx="95">
                  <c:v>1245</c:v>
                </c:pt>
                <c:pt idx="96">
                  <c:v>1245.25</c:v>
                </c:pt>
                <c:pt idx="97">
                  <c:v>1245.5</c:v>
                </c:pt>
                <c:pt idx="98">
                  <c:v>1245.75</c:v>
                </c:pt>
                <c:pt idx="99">
                  <c:v>1246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35136"/>
        <c:axId val="208438016"/>
      </c:scatterChart>
      <c:valAx>
        <c:axId val="208218752"/>
        <c:scaling>
          <c:orientation val="minMax"/>
          <c:max val="5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 b="1"/>
                  <a:t>Time (year)</a:t>
                </a:r>
              </a:p>
            </c:rich>
          </c:tx>
          <c:layout>
            <c:manualLayout>
              <c:xMode val="edge"/>
              <c:yMode val="edge"/>
              <c:x val="0.48000025328558898"/>
              <c:y val="0.942716902322693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233216"/>
        <c:crossesAt val="0"/>
        <c:crossBetween val="midCat"/>
        <c:majorUnit val="10"/>
        <c:minorUnit val="1"/>
      </c:valAx>
      <c:valAx>
        <c:axId val="20823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 b="1"/>
                  <a:t>Elevation (m)</a:t>
                </a:r>
              </a:p>
            </c:rich>
          </c:tx>
          <c:layout>
            <c:manualLayout>
              <c:xMode val="edge"/>
              <c:yMode val="edge"/>
              <c:x val="5.8823045189315163E-3"/>
              <c:y val="0.400981909519375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218752"/>
        <c:crossesAt val="0"/>
        <c:crossBetween val="midCat"/>
      </c:valAx>
      <c:valAx>
        <c:axId val="208235136"/>
        <c:scaling>
          <c:orientation val="minMax"/>
          <c:max val="10"/>
          <c:min val="0"/>
        </c:scaling>
        <c:delete val="0"/>
        <c:axPos val="t"/>
        <c:minorGridlines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 b="1"/>
                  <a:t>Rate of rise (m/y)</a:t>
                </a:r>
              </a:p>
            </c:rich>
          </c:tx>
          <c:layout>
            <c:manualLayout>
              <c:xMode val="edge"/>
              <c:yMode val="edge"/>
              <c:x val="0.45058847740534352"/>
              <c:y val="8.2919312505291727E-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438016"/>
        <c:crosses val="max"/>
        <c:crossBetween val="midCat"/>
        <c:majorUnit val="2"/>
        <c:minorUnit val="1"/>
      </c:valAx>
      <c:valAx>
        <c:axId val="208438016"/>
        <c:scaling>
          <c:orientation val="minMax"/>
          <c:max val="10"/>
        </c:scaling>
        <c:delete val="1"/>
        <c:axPos val="l"/>
        <c:numFmt formatCode="General" sourceLinked="1"/>
        <c:majorTickMark val="out"/>
        <c:minorTickMark val="none"/>
        <c:tickLblPos val="nextTo"/>
        <c:crossAx val="208235136"/>
        <c:crosses val="autoZero"/>
        <c:crossBetween val="midCat"/>
        <c:majorUnit val="1"/>
        <c:minorUnit val="1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8100000" scaled="0"/>
        </a:gradFill>
        <a:ln w="12700">
          <a:solidFill>
            <a:srgbClr val="000000"/>
          </a:solidFill>
          <a:prstDash val="solid"/>
        </a:ln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>
        <c:manualLayout>
          <c:xMode val="edge"/>
          <c:yMode val="edge"/>
          <c:x val="0.70553688629693256"/>
          <c:y val="0.3986952276126785"/>
          <c:w val="0.15026382860164189"/>
          <c:h val="0.123596392573697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 u="none"/>
              <a:t>Cumulative deposition</a:t>
            </a:r>
          </a:p>
        </c:rich>
      </c:tx>
      <c:layout>
        <c:manualLayout>
          <c:xMode val="edge"/>
          <c:yMode val="edge"/>
          <c:x val="0.43750002368837482"/>
          <c:y val="1.23699083069161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6789888312171"/>
          <c:y val="8.261729825577821E-2"/>
          <c:w val="0.80057915857893014"/>
          <c:h val="0.78386520246842328"/>
        </c:manualLayout>
      </c:layout>
      <c:scatterChart>
        <c:scatterStyle val="lineMarker"/>
        <c:varyColors val="0"/>
        <c:ser>
          <c:idx val="0"/>
          <c:order val="0"/>
          <c:tx>
            <c:v>Cumulative deposition (t)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Calcs!$J$9:$J$176</c:f>
              <c:numCache>
                <c:formatCode>0.00</c:formatCode>
                <c:ptCount val="168"/>
                <c:pt idx="0">
                  <c:v>0</c:v>
                </c:pt>
                <c:pt idx="1">
                  <c:v>1.3333333333333335E-5</c:v>
                </c:pt>
                <c:pt idx="2">
                  <c:v>5.0666666666666667E-5</c:v>
                </c:pt>
                <c:pt idx="3">
                  <c:v>1.1733333333333333E-4</c:v>
                </c:pt>
                <c:pt idx="4">
                  <c:v>2.5066666666666667E-4</c:v>
                </c:pt>
                <c:pt idx="5">
                  <c:v>4.4000000000000002E-4</c:v>
                </c:pt>
                <c:pt idx="6">
                  <c:v>6.4266666666666671E-4</c:v>
                </c:pt>
                <c:pt idx="7">
                  <c:v>8.6133333333333331E-4</c:v>
                </c:pt>
                <c:pt idx="8">
                  <c:v>1.0906666666666667E-3</c:v>
                </c:pt>
                <c:pt idx="9">
                  <c:v>1.328E-3</c:v>
                </c:pt>
                <c:pt idx="10">
                  <c:v>1.5679999999999999E-3</c:v>
                </c:pt>
                <c:pt idx="11">
                  <c:v>1.8106666666666668E-3</c:v>
                </c:pt>
                <c:pt idx="12">
                  <c:v>7.1935999999999986E-2</c:v>
                </c:pt>
                <c:pt idx="13">
                  <c:v>0.2177013333333333</c:v>
                </c:pt>
                <c:pt idx="14">
                  <c:v>0.3752853333333333</c:v>
                </c:pt>
                <c:pt idx="15">
                  <c:v>0.54522133333333322</c:v>
                </c:pt>
                <c:pt idx="16">
                  <c:v>0.73695466666666665</c:v>
                </c:pt>
                <c:pt idx="17">
                  <c:v>0.94667466666666666</c:v>
                </c:pt>
                <c:pt idx="18">
                  <c:v>1.16116</c:v>
                </c:pt>
                <c:pt idx="19">
                  <c:v>1.3797600000000001</c:v>
                </c:pt>
                <c:pt idx="20">
                  <c:v>1.6037866666666669</c:v>
                </c:pt>
                <c:pt idx="21">
                  <c:v>1.8321173333333336</c:v>
                </c:pt>
                <c:pt idx="22">
                  <c:v>2.0618560000000001</c:v>
                </c:pt>
                <c:pt idx="23">
                  <c:v>2.2929920000000004</c:v>
                </c:pt>
                <c:pt idx="24">
                  <c:v>2.5922080000000003</c:v>
                </c:pt>
                <c:pt idx="25">
                  <c:v>2.9628373333333333</c:v>
                </c:pt>
                <c:pt idx="26">
                  <c:v>3.3415706666666671</c:v>
                </c:pt>
                <c:pt idx="27">
                  <c:v>3.7284986666666668</c:v>
                </c:pt>
                <c:pt idx="28">
                  <c:v>4.1347066666666672</c:v>
                </c:pt>
                <c:pt idx="29">
                  <c:v>4.559210666666667</c:v>
                </c:pt>
                <c:pt idx="30">
                  <c:v>4.9899440000000004</c:v>
                </c:pt>
                <c:pt idx="31">
                  <c:v>5.4267173333333334</c:v>
                </c:pt>
                <c:pt idx="32">
                  <c:v>5.8727893333333334</c:v>
                </c:pt>
                <c:pt idx="33">
                  <c:v>6.3245093333333342</c:v>
                </c:pt>
                <c:pt idx="34">
                  <c:v>6.7747680000000008</c:v>
                </c:pt>
                <c:pt idx="35">
                  <c:v>7.2234560000000014</c:v>
                </c:pt>
                <c:pt idx="36">
                  <c:v>7.6704773333333343</c:v>
                </c:pt>
                <c:pt idx="37">
                  <c:v>8.1157973333333349</c:v>
                </c:pt>
                <c:pt idx="38">
                  <c:v>8.5594080000000012</c:v>
                </c:pt>
                <c:pt idx="39">
                  <c:v>9.0013146666666675</c:v>
                </c:pt>
                <c:pt idx="40">
                  <c:v>9.4415173333333353</c:v>
                </c:pt>
                <c:pt idx="41">
                  <c:v>9.8800186666666683</c:v>
                </c:pt>
                <c:pt idx="42">
                  <c:v>10.316821333333335</c:v>
                </c:pt>
                <c:pt idx="43">
                  <c:v>10.751928000000001</c:v>
                </c:pt>
                <c:pt idx="44">
                  <c:v>11.185341333333335</c:v>
                </c:pt>
                <c:pt idx="45">
                  <c:v>11.617061333333337</c:v>
                </c:pt>
                <c:pt idx="46">
                  <c:v>12.047093333333336</c:v>
                </c:pt>
                <c:pt idx="47">
                  <c:v>12.475437333333337</c:v>
                </c:pt>
                <c:pt idx="48">
                  <c:v>12.902096000000002</c:v>
                </c:pt>
                <c:pt idx="49">
                  <c:v>13.327072000000003</c:v>
                </c:pt>
                <c:pt idx="50">
                  <c:v>13.750368000000003</c:v>
                </c:pt>
                <c:pt idx="51">
                  <c:v>14.171986666666671</c:v>
                </c:pt>
                <c:pt idx="52">
                  <c:v>14.591930666666672</c:v>
                </c:pt>
                <c:pt idx="53">
                  <c:v>15.010200000000005</c:v>
                </c:pt>
                <c:pt idx="54">
                  <c:v>15.426797333333338</c:v>
                </c:pt>
                <c:pt idx="55">
                  <c:v>15.841728000000003</c:v>
                </c:pt>
                <c:pt idx="56">
                  <c:v>16.254992000000005</c:v>
                </c:pt>
                <c:pt idx="57">
                  <c:v>16.666592000000005</c:v>
                </c:pt>
                <c:pt idx="58">
                  <c:v>17.076528000000003</c:v>
                </c:pt>
                <c:pt idx="59">
                  <c:v>17.484805333333338</c:v>
                </c:pt>
                <c:pt idx="60">
                  <c:v>17.885941333333339</c:v>
                </c:pt>
                <c:pt idx="61">
                  <c:v>18.279949333333338</c:v>
                </c:pt>
                <c:pt idx="62">
                  <c:v>18.672325333333337</c:v>
                </c:pt>
                <c:pt idx="63">
                  <c:v>19.063072000000005</c:v>
                </c:pt>
                <c:pt idx="64">
                  <c:v>19.45218933333334</c:v>
                </c:pt>
                <c:pt idx="65">
                  <c:v>19.839682666666672</c:v>
                </c:pt>
                <c:pt idx="66">
                  <c:v>20.225557333333338</c:v>
                </c:pt>
                <c:pt idx="67">
                  <c:v>20.609813333333339</c:v>
                </c:pt>
                <c:pt idx="68">
                  <c:v>20.992456000000008</c:v>
                </c:pt>
                <c:pt idx="69">
                  <c:v>21.373488000000009</c:v>
                </c:pt>
                <c:pt idx="70">
                  <c:v>21.752912000000009</c:v>
                </c:pt>
                <c:pt idx="71">
                  <c:v>22.130730666666675</c:v>
                </c:pt>
                <c:pt idx="72">
                  <c:v>22.506949333333342</c:v>
                </c:pt>
                <c:pt idx="73">
                  <c:v>22.881568000000012</c:v>
                </c:pt>
                <c:pt idx="74">
                  <c:v>23.254592000000013</c:v>
                </c:pt>
                <c:pt idx="75">
                  <c:v>23.626024000000012</c:v>
                </c:pt>
                <c:pt idx="76">
                  <c:v>23.995866666666675</c:v>
                </c:pt>
                <c:pt idx="77">
                  <c:v>24.364125333333345</c:v>
                </c:pt>
                <c:pt idx="78">
                  <c:v>24.730800000000013</c:v>
                </c:pt>
                <c:pt idx="79">
                  <c:v>25.09589600000001</c:v>
                </c:pt>
                <c:pt idx="80">
                  <c:v>25.459416000000008</c:v>
                </c:pt>
                <c:pt idx="81">
                  <c:v>25.821362666666676</c:v>
                </c:pt>
                <c:pt idx="82">
                  <c:v>26.181741333333346</c:v>
                </c:pt>
                <c:pt idx="83">
                  <c:v>26.540552000000009</c:v>
                </c:pt>
                <c:pt idx="84">
                  <c:v>26.897800000000007</c:v>
                </c:pt>
                <c:pt idx="85">
                  <c:v>27.253488000000008</c:v>
                </c:pt>
                <c:pt idx="86">
                  <c:v>27.607618666666678</c:v>
                </c:pt>
                <c:pt idx="87">
                  <c:v>27.960194666666677</c:v>
                </c:pt>
                <c:pt idx="88">
                  <c:v>28.311221333333339</c:v>
                </c:pt>
                <c:pt idx="89">
                  <c:v>28.660701333333339</c:v>
                </c:pt>
                <c:pt idx="90">
                  <c:v>29.008634666666676</c:v>
                </c:pt>
                <c:pt idx="91">
                  <c:v>29.355029333333345</c:v>
                </c:pt>
                <c:pt idx="92">
                  <c:v>29.694805333333345</c:v>
                </c:pt>
                <c:pt idx="93">
                  <c:v>30.02797866666668</c:v>
                </c:pt>
                <c:pt idx="94">
                  <c:v>30.359642666666677</c:v>
                </c:pt>
                <c:pt idx="95">
                  <c:v>30.689800000000009</c:v>
                </c:pt>
                <c:pt idx="96">
                  <c:v>31.018453333333344</c:v>
                </c:pt>
                <c:pt idx="97">
                  <c:v>31.345605333333342</c:v>
                </c:pt>
                <c:pt idx="98">
                  <c:v>31.671261333333344</c:v>
                </c:pt>
                <c:pt idx="99">
                  <c:v>31.995424000000011</c:v>
                </c:pt>
              </c:numCache>
            </c:numRef>
          </c:xVal>
          <c:yVal>
            <c:numRef>
              <c:f>Calcs!$G$9:$G$176</c:f>
              <c:numCache>
                <c:formatCode>#,##0</c:formatCode>
                <c:ptCount val="168"/>
                <c:pt idx="0">
                  <c:v>0</c:v>
                </c:pt>
                <c:pt idx="1">
                  <c:v>6</c:v>
                </c:pt>
                <c:pt idx="2">
                  <c:v>22.8</c:v>
                </c:pt>
                <c:pt idx="3">
                  <c:v>52.8</c:v>
                </c:pt>
                <c:pt idx="4">
                  <c:v>112.8</c:v>
                </c:pt>
                <c:pt idx="5">
                  <c:v>198</c:v>
                </c:pt>
                <c:pt idx="6">
                  <c:v>289.2</c:v>
                </c:pt>
                <c:pt idx="7">
                  <c:v>387.59999999999997</c:v>
                </c:pt>
                <c:pt idx="8">
                  <c:v>490.79999999999995</c:v>
                </c:pt>
                <c:pt idx="9">
                  <c:v>597.6</c:v>
                </c:pt>
                <c:pt idx="10">
                  <c:v>705.6</c:v>
                </c:pt>
                <c:pt idx="11">
                  <c:v>814.8</c:v>
                </c:pt>
                <c:pt idx="12">
                  <c:v>32371.199999999997</c:v>
                </c:pt>
                <c:pt idx="13">
                  <c:v>97965.599999999991</c:v>
                </c:pt>
                <c:pt idx="14">
                  <c:v>168878.4</c:v>
                </c:pt>
                <c:pt idx="15">
                  <c:v>245349.59999999998</c:v>
                </c:pt>
                <c:pt idx="16">
                  <c:v>331629.59999999998</c:v>
                </c:pt>
                <c:pt idx="17">
                  <c:v>426003.6</c:v>
                </c:pt>
                <c:pt idx="18">
                  <c:v>522522</c:v>
                </c:pt>
                <c:pt idx="19">
                  <c:v>620892</c:v>
                </c:pt>
                <c:pt idx="20">
                  <c:v>721704</c:v>
                </c:pt>
                <c:pt idx="21">
                  <c:v>824452.79999999993</c:v>
                </c:pt>
                <c:pt idx="22">
                  <c:v>927835.2</c:v>
                </c:pt>
                <c:pt idx="23">
                  <c:v>1031846.3999999999</c:v>
                </c:pt>
                <c:pt idx="24">
                  <c:v>1166493.5999999999</c:v>
                </c:pt>
                <c:pt idx="25">
                  <c:v>1333276.8</c:v>
                </c:pt>
                <c:pt idx="26">
                  <c:v>1503706.8</c:v>
                </c:pt>
                <c:pt idx="27">
                  <c:v>1677824.4</c:v>
                </c:pt>
                <c:pt idx="28">
                  <c:v>1860618</c:v>
                </c:pt>
                <c:pt idx="29">
                  <c:v>2051644.7999999998</c:v>
                </c:pt>
                <c:pt idx="30">
                  <c:v>2245474.7999999998</c:v>
                </c:pt>
                <c:pt idx="31">
                  <c:v>2442022.7999999998</c:v>
                </c:pt>
                <c:pt idx="32">
                  <c:v>2642755.1999999997</c:v>
                </c:pt>
                <c:pt idx="33">
                  <c:v>2846029.1999999997</c:v>
                </c:pt>
                <c:pt idx="34">
                  <c:v>3048645.6</c:v>
                </c:pt>
                <c:pt idx="35">
                  <c:v>3250555.1999999997</c:v>
                </c:pt>
                <c:pt idx="36">
                  <c:v>3451714.8</c:v>
                </c:pt>
                <c:pt idx="37">
                  <c:v>3652108.8</c:v>
                </c:pt>
                <c:pt idx="38">
                  <c:v>3851733.5999999996</c:v>
                </c:pt>
                <c:pt idx="39">
                  <c:v>4050591.5999999996</c:v>
                </c:pt>
                <c:pt idx="40">
                  <c:v>4248682.8</c:v>
                </c:pt>
                <c:pt idx="41">
                  <c:v>4446008.3999999994</c:v>
                </c:pt>
                <c:pt idx="42">
                  <c:v>4642569.5999999996</c:v>
                </c:pt>
                <c:pt idx="43">
                  <c:v>4838367.5999999996</c:v>
                </c:pt>
                <c:pt idx="44">
                  <c:v>5033403.5999999996</c:v>
                </c:pt>
                <c:pt idx="45">
                  <c:v>5227677.5999999996</c:v>
                </c:pt>
                <c:pt idx="46">
                  <c:v>5421192</c:v>
                </c:pt>
                <c:pt idx="47">
                  <c:v>5613946.7999999998</c:v>
                </c:pt>
                <c:pt idx="48">
                  <c:v>5805943.2000000002</c:v>
                </c:pt>
                <c:pt idx="49">
                  <c:v>5997182.3999999994</c:v>
                </c:pt>
                <c:pt idx="50">
                  <c:v>6187665.5999999996</c:v>
                </c:pt>
                <c:pt idx="51">
                  <c:v>6377394</c:v>
                </c:pt>
                <c:pt idx="52">
                  <c:v>6566368.7999999998</c:v>
                </c:pt>
                <c:pt idx="53">
                  <c:v>6754590</c:v>
                </c:pt>
                <c:pt idx="54">
                  <c:v>6942058.7999999998</c:v>
                </c:pt>
                <c:pt idx="55">
                  <c:v>7128777.5999999996</c:v>
                </c:pt>
                <c:pt idx="56">
                  <c:v>7314746.3999999994</c:v>
                </c:pt>
                <c:pt idx="57">
                  <c:v>7499966.3999999994</c:v>
                </c:pt>
                <c:pt idx="58">
                  <c:v>7684437.5999999996</c:v>
                </c:pt>
                <c:pt idx="59">
                  <c:v>7868162.3999999994</c:v>
                </c:pt>
                <c:pt idx="60">
                  <c:v>8048673.5999999996</c:v>
                </c:pt>
                <c:pt idx="61">
                  <c:v>8225977.1999999993</c:v>
                </c:pt>
                <c:pt idx="62">
                  <c:v>8402546.4000000004</c:v>
                </c:pt>
                <c:pt idx="63">
                  <c:v>8578382.4000000004</c:v>
                </c:pt>
                <c:pt idx="64">
                  <c:v>8753485.1999999993</c:v>
                </c:pt>
                <c:pt idx="65">
                  <c:v>8927857.1999999993</c:v>
                </c:pt>
                <c:pt idx="66">
                  <c:v>9101500.7999999989</c:v>
                </c:pt>
                <c:pt idx="67">
                  <c:v>9274416</c:v>
                </c:pt>
                <c:pt idx="68">
                  <c:v>9446605.1999999993</c:v>
                </c:pt>
                <c:pt idx="69">
                  <c:v>9618069.5999999996</c:v>
                </c:pt>
                <c:pt idx="70">
                  <c:v>9788810.4000000004</c:v>
                </c:pt>
                <c:pt idx="71">
                  <c:v>9958828.7999999989</c:v>
                </c:pt>
                <c:pt idx="72">
                  <c:v>10128127.199999999</c:v>
                </c:pt>
                <c:pt idx="73">
                  <c:v>10296705.6</c:v>
                </c:pt>
                <c:pt idx="74">
                  <c:v>10464566.4</c:v>
                </c:pt>
                <c:pt idx="75">
                  <c:v>10631710.799999999</c:v>
                </c:pt>
                <c:pt idx="76">
                  <c:v>10798140</c:v>
                </c:pt>
                <c:pt idx="77">
                  <c:v>10963856.4</c:v>
                </c:pt>
                <c:pt idx="78">
                  <c:v>11128860</c:v>
                </c:pt>
                <c:pt idx="79">
                  <c:v>11293153.199999999</c:v>
                </c:pt>
                <c:pt idx="80">
                  <c:v>11456737.199999999</c:v>
                </c:pt>
                <c:pt idx="81">
                  <c:v>11619613.199999999</c:v>
                </c:pt>
                <c:pt idx="82">
                  <c:v>11781783.6</c:v>
                </c:pt>
                <c:pt idx="83">
                  <c:v>11943248.4</c:v>
                </c:pt>
                <c:pt idx="84">
                  <c:v>12104010</c:v>
                </c:pt>
                <c:pt idx="85">
                  <c:v>12264069.6</c:v>
                </c:pt>
                <c:pt idx="86">
                  <c:v>12423428.4</c:v>
                </c:pt>
                <c:pt idx="87">
                  <c:v>12582087.6</c:v>
                </c:pt>
                <c:pt idx="88">
                  <c:v>12740049.6</c:v>
                </c:pt>
                <c:pt idx="89">
                  <c:v>12897315.6</c:v>
                </c:pt>
                <c:pt idx="90">
                  <c:v>13053885.6</c:v>
                </c:pt>
                <c:pt idx="91">
                  <c:v>13209763.199999999</c:v>
                </c:pt>
                <c:pt idx="92">
                  <c:v>13362662.4</c:v>
                </c:pt>
                <c:pt idx="93">
                  <c:v>13512590.4</c:v>
                </c:pt>
                <c:pt idx="94">
                  <c:v>13661839.199999999</c:v>
                </c:pt>
                <c:pt idx="95">
                  <c:v>13810410</c:v>
                </c:pt>
                <c:pt idx="96">
                  <c:v>13958304</c:v>
                </c:pt>
                <c:pt idx="97">
                  <c:v>14105522.4</c:v>
                </c:pt>
                <c:pt idx="98">
                  <c:v>14252067.6</c:v>
                </c:pt>
                <c:pt idx="99">
                  <c:v>14397940.799999999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81216"/>
        <c:axId val="208683392"/>
      </c:scatterChart>
      <c:scatterChart>
        <c:scatterStyle val="lineMarker"/>
        <c:varyColors val="0"/>
        <c:ser>
          <c:idx val="1"/>
          <c:order val="1"/>
          <c:tx>
            <c:v>Deposition rate (tpm)</c:v>
          </c:tx>
          <c:marker>
            <c:symbol val="none"/>
          </c:marker>
          <c:xVal>
            <c:numRef>
              <c:f>Calcs!$J$9:$J$103</c:f>
              <c:numCache>
                <c:formatCode>0.00</c:formatCode>
                <c:ptCount val="95"/>
                <c:pt idx="0">
                  <c:v>0</c:v>
                </c:pt>
                <c:pt idx="1">
                  <c:v>1.3333333333333335E-5</c:v>
                </c:pt>
                <c:pt idx="2">
                  <c:v>5.0666666666666667E-5</c:v>
                </c:pt>
                <c:pt idx="3">
                  <c:v>1.1733333333333333E-4</c:v>
                </c:pt>
                <c:pt idx="4">
                  <c:v>2.5066666666666667E-4</c:v>
                </c:pt>
                <c:pt idx="5">
                  <c:v>4.4000000000000002E-4</c:v>
                </c:pt>
                <c:pt idx="6">
                  <c:v>6.4266666666666671E-4</c:v>
                </c:pt>
                <c:pt idx="7">
                  <c:v>8.6133333333333331E-4</c:v>
                </c:pt>
                <c:pt idx="8">
                  <c:v>1.0906666666666667E-3</c:v>
                </c:pt>
                <c:pt idx="9">
                  <c:v>1.328E-3</c:v>
                </c:pt>
                <c:pt idx="10">
                  <c:v>1.5679999999999999E-3</c:v>
                </c:pt>
                <c:pt idx="11">
                  <c:v>1.8106666666666668E-3</c:v>
                </c:pt>
                <c:pt idx="12">
                  <c:v>7.1935999999999986E-2</c:v>
                </c:pt>
                <c:pt idx="13">
                  <c:v>0.2177013333333333</c:v>
                </c:pt>
                <c:pt idx="14">
                  <c:v>0.3752853333333333</c:v>
                </c:pt>
                <c:pt idx="15">
                  <c:v>0.54522133333333322</c:v>
                </c:pt>
                <c:pt idx="16">
                  <c:v>0.73695466666666665</c:v>
                </c:pt>
                <c:pt idx="17">
                  <c:v>0.94667466666666666</c:v>
                </c:pt>
                <c:pt idx="18">
                  <c:v>1.16116</c:v>
                </c:pt>
                <c:pt idx="19">
                  <c:v>1.3797600000000001</c:v>
                </c:pt>
                <c:pt idx="20">
                  <c:v>1.6037866666666669</c:v>
                </c:pt>
                <c:pt idx="21">
                  <c:v>1.8321173333333336</c:v>
                </c:pt>
                <c:pt idx="22">
                  <c:v>2.0618560000000001</c:v>
                </c:pt>
                <c:pt idx="23">
                  <c:v>2.2929920000000004</c:v>
                </c:pt>
                <c:pt idx="24">
                  <c:v>2.5922080000000003</c:v>
                </c:pt>
                <c:pt idx="25">
                  <c:v>2.9628373333333333</c:v>
                </c:pt>
                <c:pt idx="26">
                  <c:v>3.3415706666666671</c:v>
                </c:pt>
                <c:pt idx="27">
                  <c:v>3.7284986666666668</c:v>
                </c:pt>
                <c:pt idx="28">
                  <c:v>4.1347066666666672</c:v>
                </c:pt>
                <c:pt idx="29">
                  <c:v>4.559210666666667</c:v>
                </c:pt>
                <c:pt idx="30">
                  <c:v>4.9899440000000004</c:v>
                </c:pt>
                <c:pt idx="31">
                  <c:v>5.4267173333333334</c:v>
                </c:pt>
                <c:pt idx="32">
                  <c:v>5.8727893333333334</c:v>
                </c:pt>
                <c:pt idx="33">
                  <c:v>6.3245093333333342</c:v>
                </c:pt>
                <c:pt idx="34">
                  <c:v>6.7747680000000008</c:v>
                </c:pt>
                <c:pt idx="35">
                  <c:v>7.2234560000000014</c:v>
                </c:pt>
                <c:pt idx="36">
                  <c:v>7.6704773333333343</c:v>
                </c:pt>
                <c:pt idx="37">
                  <c:v>8.1157973333333349</c:v>
                </c:pt>
                <c:pt idx="38">
                  <c:v>8.5594080000000012</c:v>
                </c:pt>
                <c:pt idx="39">
                  <c:v>9.0013146666666675</c:v>
                </c:pt>
                <c:pt idx="40">
                  <c:v>9.4415173333333353</c:v>
                </c:pt>
                <c:pt idx="41">
                  <c:v>9.8800186666666683</c:v>
                </c:pt>
                <c:pt idx="42">
                  <c:v>10.316821333333335</c:v>
                </c:pt>
                <c:pt idx="43">
                  <c:v>10.751928000000001</c:v>
                </c:pt>
                <c:pt idx="44">
                  <c:v>11.185341333333335</c:v>
                </c:pt>
                <c:pt idx="45">
                  <c:v>11.617061333333337</c:v>
                </c:pt>
                <c:pt idx="46">
                  <c:v>12.047093333333336</c:v>
                </c:pt>
                <c:pt idx="47">
                  <c:v>12.475437333333337</c:v>
                </c:pt>
                <c:pt idx="48">
                  <c:v>12.902096000000002</c:v>
                </c:pt>
                <c:pt idx="49">
                  <c:v>13.327072000000003</c:v>
                </c:pt>
                <c:pt idx="50">
                  <c:v>13.750368000000003</c:v>
                </c:pt>
                <c:pt idx="51">
                  <c:v>14.171986666666671</c:v>
                </c:pt>
                <c:pt idx="52">
                  <c:v>14.591930666666672</c:v>
                </c:pt>
                <c:pt idx="53">
                  <c:v>15.010200000000005</c:v>
                </c:pt>
                <c:pt idx="54">
                  <c:v>15.426797333333338</c:v>
                </c:pt>
                <c:pt idx="55">
                  <c:v>15.841728000000003</c:v>
                </c:pt>
                <c:pt idx="56">
                  <c:v>16.254992000000005</c:v>
                </c:pt>
                <c:pt idx="57">
                  <c:v>16.666592000000005</c:v>
                </c:pt>
                <c:pt idx="58">
                  <c:v>17.076528000000003</c:v>
                </c:pt>
                <c:pt idx="59">
                  <c:v>17.484805333333338</c:v>
                </c:pt>
                <c:pt idx="60">
                  <c:v>17.885941333333339</c:v>
                </c:pt>
                <c:pt idx="61">
                  <c:v>18.279949333333338</c:v>
                </c:pt>
                <c:pt idx="62">
                  <c:v>18.672325333333337</c:v>
                </c:pt>
                <c:pt idx="63">
                  <c:v>19.063072000000005</c:v>
                </c:pt>
                <c:pt idx="64">
                  <c:v>19.45218933333334</c:v>
                </c:pt>
                <c:pt idx="65">
                  <c:v>19.839682666666672</c:v>
                </c:pt>
                <c:pt idx="66">
                  <c:v>20.225557333333338</c:v>
                </c:pt>
                <c:pt idx="67">
                  <c:v>20.609813333333339</c:v>
                </c:pt>
                <c:pt idx="68">
                  <c:v>20.992456000000008</c:v>
                </c:pt>
                <c:pt idx="69">
                  <c:v>21.373488000000009</c:v>
                </c:pt>
                <c:pt idx="70">
                  <c:v>21.752912000000009</c:v>
                </c:pt>
                <c:pt idx="71">
                  <c:v>22.130730666666675</c:v>
                </c:pt>
                <c:pt idx="72">
                  <c:v>22.506949333333342</c:v>
                </c:pt>
                <c:pt idx="73">
                  <c:v>22.881568000000012</c:v>
                </c:pt>
                <c:pt idx="74">
                  <c:v>23.254592000000013</c:v>
                </c:pt>
                <c:pt idx="75">
                  <c:v>23.626024000000012</c:v>
                </c:pt>
                <c:pt idx="76">
                  <c:v>23.995866666666675</c:v>
                </c:pt>
                <c:pt idx="77">
                  <c:v>24.364125333333345</c:v>
                </c:pt>
                <c:pt idx="78">
                  <c:v>24.730800000000013</c:v>
                </c:pt>
                <c:pt idx="79">
                  <c:v>25.09589600000001</c:v>
                </c:pt>
                <c:pt idx="80">
                  <c:v>25.459416000000008</c:v>
                </c:pt>
                <c:pt idx="81">
                  <c:v>25.821362666666676</c:v>
                </c:pt>
                <c:pt idx="82">
                  <c:v>26.181741333333346</c:v>
                </c:pt>
                <c:pt idx="83">
                  <c:v>26.540552000000009</c:v>
                </c:pt>
                <c:pt idx="84">
                  <c:v>26.897800000000007</c:v>
                </c:pt>
                <c:pt idx="85">
                  <c:v>27.253488000000008</c:v>
                </c:pt>
                <c:pt idx="86">
                  <c:v>27.607618666666678</c:v>
                </c:pt>
                <c:pt idx="87">
                  <c:v>27.960194666666677</c:v>
                </c:pt>
                <c:pt idx="88">
                  <c:v>28.311221333333339</c:v>
                </c:pt>
                <c:pt idx="89">
                  <c:v>28.660701333333339</c:v>
                </c:pt>
                <c:pt idx="90">
                  <c:v>29.008634666666676</c:v>
                </c:pt>
                <c:pt idx="91">
                  <c:v>29.355029333333345</c:v>
                </c:pt>
                <c:pt idx="92">
                  <c:v>29.694805333333345</c:v>
                </c:pt>
                <c:pt idx="93">
                  <c:v>30.02797866666668</c:v>
                </c:pt>
                <c:pt idx="94">
                  <c:v>30.359642666666677</c:v>
                </c:pt>
              </c:numCache>
            </c:numRef>
          </c:xVal>
          <c:yVal>
            <c:numRef>
              <c:f>Calcs!$B$9:$B$103</c:f>
              <c:numCache>
                <c:formatCode>#,##0</c:formatCode>
                <c:ptCount val="95"/>
                <c:pt idx="0">
                  <c:v>37500</c:v>
                </c:pt>
                <c:pt idx="1">
                  <c:v>37500</c:v>
                </c:pt>
                <c:pt idx="2">
                  <c:v>37500</c:v>
                </c:pt>
                <c:pt idx="3">
                  <c:v>37500</c:v>
                </c:pt>
                <c:pt idx="4">
                  <c:v>37500</c:v>
                </c:pt>
                <c:pt idx="5">
                  <c:v>37500</c:v>
                </c:pt>
                <c:pt idx="6">
                  <c:v>37500</c:v>
                </c:pt>
                <c:pt idx="7">
                  <c:v>37500</c:v>
                </c:pt>
                <c:pt idx="8">
                  <c:v>37500</c:v>
                </c:pt>
                <c:pt idx="9">
                  <c:v>37500</c:v>
                </c:pt>
                <c:pt idx="10">
                  <c:v>37500</c:v>
                </c:pt>
                <c:pt idx="11">
                  <c:v>37500</c:v>
                </c:pt>
                <c:pt idx="12">
                  <c:v>37500</c:v>
                </c:pt>
                <c:pt idx="13">
                  <c:v>37500</c:v>
                </c:pt>
                <c:pt idx="14">
                  <c:v>37500</c:v>
                </c:pt>
                <c:pt idx="15">
                  <c:v>37500</c:v>
                </c:pt>
                <c:pt idx="16">
                  <c:v>37500</c:v>
                </c:pt>
                <c:pt idx="17">
                  <c:v>37500</c:v>
                </c:pt>
                <c:pt idx="18">
                  <c:v>37500</c:v>
                </c:pt>
                <c:pt idx="19">
                  <c:v>37500</c:v>
                </c:pt>
                <c:pt idx="20">
                  <c:v>37500</c:v>
                </c:pt>
                <c:pt idx="21">
                  <c:v>37500</c:v>
                </c:pt>
                <c:pt idx="22">
                  <c:v>37500</c:v>
                </c:pt>
                <c:pt idx="23">
                  <c:v>37500</c:v>
                </c:pt>
                <c:pt idx="24">
                  <c:v>37500</c:v>
                </c:pt>
                <c:pt idx="25">
                  <c:v>37500</c:v>
                </c:pt>
                <c:pt idx="26">
                  <c:v>37500</c:v>
                </c:pt>
                <c:pt idx="27">
                  <c:v>37500</c:v>
                </c:pt>
                <c:pt idx="28">
                  <c:v>37500</c:v>
                </c:pt>
                <c:pt idx="29">
                  <c:v>37500</c:v>
                </c:pt>
                <c:pt idx="30">
                  <c:v>37500</c:v>
                </c:pt>
                <c:pt idx="31">
                  <c:v>37500</c:v>
                </c:pt>
                <c:pt idx="32">
                  <c:v>37500</c:v>
                </c:pt>
                <c:pt idx="33">
                  <c:v>37500</c:v>
                </c:pt>
                <c:pt idx="34">
                  <c:v>37500</c:v>
                </c:pt>
                <c:pt idx="35">
                  <c:v>37500</c:v>
                </c:pt>
                <c:pt idx="36">
                  <c:v>37500</c:v>
                </c:pt>
                <c:pt idx="37">
                  <c:v>37500</c:v>
                </c:pt>
                <c:pt idx="38">
                  <c:v>37500</c:v>
                </c:pt>
                <c:pt idx="39">
                  <c:v>37500</c:v>
                </c:pt>
                <c:pt idx="40">
                  <c:v>37500</c:v>
                </c:pt>
                <c:pt idx="41">
                  <c:v>37500</c:v>
                </c:pt>
                <c:pt idx="42">
                  <c:v>37500</c:v>
                </c:pt>
                <c:pt idx="43">
                  <c:v>37500</c:v>
                </c:pt>
                <c:pt idx="44">
                  <c:v>37500</c:v>
                </c:pt>
                <c:pt idx="45">
                  <c:v>37500</c:v>
                </c:pt>
                <c:pt idx="46">
                  <c:v>37500</c:v>
                </c:pt>
                <c:pt idx="47">
                  <c:v>37500</c:v>
                </c:pt>
                <c:pt idx="48">
                  <c:v>37500</c:v>
                </c:pt>
                <c:pt idx="49">
                  <c:v>37500</c:v>
                </c:pt>
                <c:pt idx="50">
                  <c:v>37500</c:v>
                </c:pt>
                <c:pt idx="51">
                  <c:v>37500</c:v>
                </c:pt>
                <c:pt idx="52">
                  <c:v>37500</c:v>
                </c:pt>
                <c:pt idx="53">
                  <c:v>37500</c:v>
                </c:pt>
                <c:pt idx="54">
                  <c:v>37500</c:v>
                </c:pt>
                <c:pt idx="55">
                  <c:v>37500</c:v>
                </c:pt>
                <c:pt idx="56">
                  <c:v>37500</c:v>
                </c:pt>
                <c:pt idx="57">
                  <c:v>37500</c:v>
                </c:pt>
                <c:pt idx="58">
                  <c:v>37500</c:v>
                </c:pt>
                <c:pt idx="59">
                  <c:v>37500</c:v>
                </c:pt>
                <c:pt idx="60">
                  <c:v>37500</c:v>
                </c:pt>
                <c:pt idx="61">
                  <c:v>37500</c:v>
                </c:pt>
                <c:pt idx="62">
                  <c:v>37500</c:v>
                </c:pt>
                <c:pt idx="63">
                  <c:v>37500</c:v>
                </c:pt>
                <c:pt idx="64">
                  <c:v>37500</c:v>
                </c:pt>
                <c:pt idx="65">
                  <c:v>37500</c:v>
                </c:pt>
                <c:pt idx="66">
                  <c:v>37500</c:v>
                </c:pt>
                <c:pt idx="67">
                  <c:v>37500</c:v>
                </c:pt>
                <c:pt idx="68">
                  <c:v>37500</c:v>
                </c:pt>
                <c:pt idx="69">
                  <c:v>37500</c:v>
                </c:pt>
                <c:pt idx="70">
                  <c:v>37500</c:v>
                </c:pt>
                <c:pt idx="71">
                  <c:v>37500</c:v>
                </c:pt>
                <c:pt idx="72">
                  <c:v>37500</c:v>
                </c:pt>
                <c:pt idx="73">
                  <c:v>37500</c:v>
                </c:pt>
                <c:pt idx="74">
                  <c:v>37500</c:v>
                </c:pt>
                <c:pt idx="75">
                  <c:v>37500</c:v>
                </c:pt>
                <c:pt idx="76">
                  <c:v>37500</c:v>
                </c:pt>
                <c:pt idx="77">
                  <c:v>37500</c:v>
                </c:pt>
                <c:pt idx="78">
                  <c:v>37500</c:v>
                </c:pt>
                <c:pt idx="79">
                  <c:v>37500</c:v>
                </c:pt>
                <c:pt idx="80">
                  <c:v>37500</c:v>
                </c:pt>
                <c:pt idx="81">
                  <c:v>37500</c:v>
                </c:pt>
                <c:pt idx="82">
                  <c:v>37500</c:v>
                </c:pt>
                <c:pt idx="83">
                  <c:v>37500</c:v>
                </c:pt>
                <c:pt idx="84">
                  <c:v>37500</c:v>
                </c:pt>
                <c:pt idx="85">
                  <c:v>37500</c:v>
                </c:pt>
                <c:pt idx="86">
                  <c:v>37500</c:v>
                </c:pt>
                <c:pt idx="87">
                  <c:v>37500</c:v>
                </c:pt>
                <c:pt idx="88">
                  <c:v>37500</c:v>
                </c:pt>
                <c:pt idx="89">
                  <c:v>37500</c:v>
                </c:pt>
                <c:pt idx="90">
                  <c:v>37500</c:v>
                </c:pt>
                <c:pt idx="91">
                  <c:v>37500</c:v>
                </c:pt>
                <c:pt idx="92">
                  <c:v>37500</c:v>
                </c:pt>
                <c:pt idx="93">
                  <c:v>37500</c:v>
                </c:pt>
                <c:pt idx="94">
                  <c:v>37500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85312"/>
        <c:axId val="208687104"/>
      </c:scatterChart>
      <c:valAx>
        <c:axId val="208681216"/>
        <c:scaling>
          <c:orientation val="minMax"/>
          <c:max val="5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 b="1"/>
                  <a:t>Time (years)</a:t>
                </a:r>
              </a:p>
            </c:rich>
          </c:tx>
          <c:layout>
            <c:manualLayout>
              <c:xMode val="edge"/>
              <c:yMode val="edge"/>
              <c:x val="0.46212115182353103"/>
              <c:y val="0.930688209428366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683392"/>
        <c:crossesAt val="0"/>
        <c:crossBetween val="midCat"/>
        <c:majorUnit val="10"/>
        <c:minorUnit val="2"/>
      </c:valAx>
      <c:valAx>
        <c:axId val="208683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 b="1"/>
                  <a:t>Cumulative deposition (t)   </a:t>
                </a:r>
              </a:p>
            </c:rich>
          </c:tx>
          <c:layout>
            <c:manualLayout>
              <c:xMode val="edge"/>
              <c:yMode val="edge"/>
              <c:x val="1.3205731954985781E-2"/>
              <c:y val="0.397354330708663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681216"/>
        <c:crossesAt val="0"/>
        <c:crossBetween val="midCat"/>
      </c:valAx>
      <c:valAx>
        <c:axId val="208685312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extTo"/>
        <c:crossAx val="208687104"/>
        <c:crossesAt val="0"/>
        <c:crossBetween val="midCat"/>
      </c:valAx>
      <c:valAx>
        <c:axId val="2086871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Deposition rate (tpm)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 anchor="ctr" anchorCtr="0"/>
          <a:lstStyle/>
          <a:p>
            <a:pPr>
              <a:defRPr/>
            </a:pPr>
            <a:endParaRPr lang="en-US"/>
          </a:p>
        </c:txPr>
        <c:crossAx val="208685312"/>
        <c:crosses val="max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8100000" scaled="0"/>
        </a:gradFill>
        <a:ln w="12700">
          <a:solidFill>
            <a:srgbClr val="808080"/>
          </a:solidFill>
          <a:prstDash val="solid"/>
        </a:ln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>
        <c:manualLayout>
          <c:xMode val="edge"/>
          <c:yMode val="edge"/>
          <c:x val="0.67548863936179315"/>
          <c:y val="0.45643381616937234"/>
          <c:w val="0.20128328221213346"/>
          <c:h val="0.156440263148925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10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98425196850393659" l="0.74803149606299479" r="0.74803149606299479" t="0" header="0.51181102362204722" footer="0.51181102362204722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107674172432963E-2"/>
          <c:y val="8.1295855517286825E-2"/>
          <c:w val="0.91707462773957416"/>
          <c:h val="0.78386520246842328"/>
        </c:manualLayout>
      </c:layout>
      <c:scatterChart>
        <c:scatterStyle val="lineMarker"/>
        <c:varyColors val="0"/>
        <c:ser>
          <c:idx val="8"/>
          <c:order val="0"/>
          <c:tx>
            <c:v>Starter wall Year 1 vs Time</c:v>
          </c:tx>
          <c:spPr>
            <a:ln w="47625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Calcs!$BF$12:$BF$41</c:f>
              <c:numCache>
                <c:formatCode>dd\-mmm\-yy</c:formatCode>
                <c:ptCount val="30"/>
                <c:pt idx="0">
                  <c:v>42736</c:v>
                </c:pt>
                <c:pt idx="1">
                  <c:v>42736</c:v>
                </c:pt>
                <c:pt idx="2">
                  <c:v>42736</c:v>
                </c:pt>
                <c:pt idx="3">
                  <c:v>42736</c:v>
                </c:pt>
                <c:pt idx="4">
                  <c:v>42736</c:v>
                </c:pt>
                <c:pt idx="5">
                  <c:v>42736</c:v>
                </c:pt>
                <c:pt idx="6">
                  <c:v>42736</c:v>
                </c:pt>
                <c:pt idx="7">
                  <c:v>42736</c:v>
                </c:pt>
                <c:pt idx="8">
                  <c:v>42736</c:v>
                </c:pt>
                <c:pt idx="9">
                  <c:v>42736</c:v>
                </c:pt>
                <c:pt idx="10">
                  <c:v>42736</c:v>
                </c:pt>
                <c:pt idx="11">
                  <c:v>42736</c:v>
                </c:pt>
                <c:pt idx="12">
                  <c:v>42736</c:v>
                </c:pt>
                <c:pt idx="13">
                  <c:v>42736</c:v>
                </c:pt>
                <c:pt idx="14">
                  <c:v>42736</c:v>
                </c:pt>
                <c:pt idx="15">
                  <c:v>42736</c:v>
                </c:pt>
                <c:pt idx="16">
                  <c:v>42736</c:v>
                </c:pt>
                <c:pt idx="17">
                  <c:v>42736</c:v>
                </c:pt>
                <c:pt idx="18">
                  <c:v>42736</c:v>
                </c:pt>
                <c:pt idx="19">
                  <c:v>42736</c:v>
                </c:pt>
                <c:pt idx="20">
                  <c:v>42736</c:v>
                </c:pt>
                <c:pt idx="21">
                  <c:v>42736</c:v>
                </c:pt>
                <c:pt idx="22">
                  <c:v>42736</c:v>
                </c:pt>
                <c:pt idx="23">
                  <c:v>42736</c:v>
                </c:pt>
                <c:pt idx="24">
                  <c:v>42736</c:v>
                </c:pt>
                <c:pt idx="25">
                  <c:v>42736</c:v>
                </c:pt>
                <c:pt idx="26">
                  <c:v>42736</c:v>
                </c:pt>
                <c:pt idx="27">
                  <c:v>42736</c:v>
                </c:pt>
                <c:pt idx="28">
                  <c:v>42736</c:v>
                </c:pt>
                <c:pt idx="29">
                  <c:v>42736</c:v>
                </c:pt>
              </c:numCache>
            </c:numRef>
          </c:xVal>
          <c:yVal>
            <c:numRef>
              <c:f>Calcs!$AW$12:$AW$41</c:f>
              <c:numCache>
                <c:formatCode>General</c:formatCode>
                <c:ptCount val="30"/>
                <c:pt idx="0">
                  <c:v>1381</c:v>
                </c:pt>
                <c:pt idx="1">
                  <c:v>1382</c:v>
                </c:pt>
                <c:pt idx="2">
                  <c:v>1383</c:v>
                </c:pt>
                <c:pt idx="3">
                  <c:v>1384</c:v>
                </c:pt>
                <c:pt idx="4">
                  <c:v>1385</c:v>
                </c:pt>
                <c:pt idx="5">
                  <c:v>1386</c:v>
                </c:pt>
                <c:pt idx="6">
                  <c:v>1387</c:v>
                </c:pt>
                <c:pt idx="7">
                  <c:v>1388</c:v>
                </c:pt>
                <c:pt idx="8">
                  <c:v>1389</c:v>
                </c:pt>
                <c:pt idx="9">
                  <c:v>1390</c:v>
                </c:pt>
                <c:pt idx="10">
                  <c:v>1391</c:v>
                </c:pt>
                <c:pt idx="11">
                  <c:v>1392</c:v>
                </c:pt>
                <c:pt idx="12">
                  <c:v>1393</c:v>
                </c:pt>
                <c:pt idx="13">
                  <c:v>1394</c:v>
                </c:pt>
                <c:pt idx="14">
                  <c:v>1395</c:v>
                </c:pt>
                <c:pt idx="15">
                  <c:v>1396</c:v>
                </c:pt>
                <c:pt idx="16">
                  <c:v>1397</c:v>
                </c:pt>
                <c:pt idx="17">
                  <c:v>1398</c:v>
                </c:pt>
                <c:pt idx="18">
                  <c:v>1399</c:v>
                </c:pt>
                <c:pt idx="19">
                  <c:v>1400</c:v>
                </c:pt>
                <c:pt idx="20">
                  <c:v>1401</c:v>
                </c:pt>
                <c:pt idx="21">
                  <c:v>1402</c:v>
                </c:pt>
                <c:pt idx="22">
                  <c:v>1403</c:v>
                </c:pt>
                <c:pt idx="23">
                  <c:v>1404</c:v>
                </c:pt>
                <c:pt idx="24">
                  <c:v>1405</c:v>
                </c:pt>
                <c:pt idx="25">
                  <c:v>1406</c:v>
                </c:pt>
                <c:pt idx="26">
                  <c:v>1407</c:v>
                </c:pt>
                <c:pt idx="27">
                  <c:v>1408</c:v>
                </c:pt>
                <c:pt idx="28">
                  <c:v>1409</c:v>
                </c:pt>
                <c:pt idx="29">
                  <c:v>1410</c:v>
                </c:pt>
              </c:numCache>
            </c:numRef>
          </c:yVal>
          <c:smooth val="0"/>
        </c:ser>
        <c:ser>
          <c:idx val="1"/>
          <c:order val="1"/>
          <c:tx>
            <c:v>Starter wall Year 3 vs Time</c:v>
          </c:tx>
          <c:spPr>
            <a:ln w="47625">
              <a:solidFill>
                <a:srgbClr val="FFC000"/>
              </a:solidFill>
              <a:prstDash val="solid"/>
            </a:ln>
          </c:spPr>
          <c:marker>
            <c:symbol val="none"/>
          </c:marker>
          <c:xVal>
            <c:numRef>
              <c:f>Calcs!$BU$12:$BU$51</c:f>
              <c:numCache>
                <c:formatCode>dd\-mmm\-yy</c:formatCode>
                <c:ptCount val="40"/>
                <c:pt idx="0">
                  <c:v>42736</c:v>
                </c:pt>
                <c:pt idx="1">
                  <c:v>42736</c:v>
                </c:pt>
                <c:pt idx="2">
                  <c:v>42736</c:v>
                </c:pt>
                <c:pt idx="3">
                  <c:v>42736</c:v>
                </c:pt>
                <c:pt idx="4">
                  <c:v>42736</c:v>
                </c:pt>
                <c:pt idx="5">
                  <c:v>42736</c:v>
                </c:pt>
                <c:pt idx="6">
                  <c:v>42736</c:v>
                </c:pt>
                <c:pt idx="7">
                  <c:v>42736</c:v>
                </c:pt>
                <c:pt idx="8">
                  <c:v>42736</c:v>
                </c:pt>
                <c:pt idx="9">
                  <c:v>42736</c:v>
                </c:pt>
                <c:pt idx="10">
                  <c:v>42736</c:v>
                </c:pt>
                <c:pt idx="11">
                  <c:v>42736</c:v>
                </c:pt>
                <c:pt idx="12">
                  <c:v>42736</c:v>
                </c:pt>
                <c:pt idx="13">
                  <c:v>42736</c:v>
                </c:pt>
                <c:pt idx="14">
                  <c:v>42736</c:v>
                </c:pt>
                <c:pt idx="15">
                  <c:v>42736</c:v>
                </c:pt>
                <c:pt idx="16">
                  <c:v>42736</c:v>
                </c:pt>
                <c:pt idx="17">
                  <c:v>42736</c:v>
                </c:pt>
                <c:pt idx="18">
                  <c:v>42736</c:v>
                </c:pt>
                <c:pt idx="19">
                  <c:v>42736</c:v>
                </c:pt>
                <c:pt idx="20">
                  <c:v>42736</c:v>
                </c:pt>
                <c:pt idx="21">
                  <c:v>42736</c:v>
                </c:pt>
                <c:pt idx="22">
                  <c:v>42736</c:v>
                </c:pt>
                <c:pt idx="23">
                  <c:v>42736</c:v>
                </c:pt>
                <c:pt idx="24">
                  <c:v>42736</c:v>
                </c:pt>
                <c:pt idx="25">
                  <c:v>42736</c:v>
                </c:pt>
                <c:pt idx="26">
                  <c:v>42736</c:v>
                </c:pt>
                <c:pt idx="27">
                  <c:v>42736</c:v>
                </c:pt>
                <c:pt idx="28">
                  <c:v>42736</c:v>
                </c:pt>
                <c:pt idx="29">
                  <c:v>42736</c:v>
                </c:pt>
                <c:pt idx="30">
                  <c:v>42736</c:v>
                </c:pt>
                <c:pt idx="31">
                  <c:v>42736</c:v>
                </c:pt>
                <c:pt idx="32">
                  <c:v>42736</c:v>
                </c:pt>
                <c:pt idx="33">
                  <c:v>42736</c:v>
                </c:pt>
                <c:pt idx="34">
                  <c:v>42736</c:v>
                </c:pt>
                <c:pt idx="35">
                  <c:v>42736</c:v>
                </c:pt>
                <c:pt idx="36">
                  <c:v>42736</c:v>
                </c:pt>
                <c:pt idx="37">
                  <c:v>42736</c:v>
                </c:pt>
                <c:pt idx="38">
                  <c:v>42736</c:v>
                </c:pt>
                <c:pt idx="39">
                  <c:v>42736</c:v>
                </c:pt>
              </c:numCache>
            </c:numRef>
          </c:xVal>
          <c:yVal>
            <c:numRef>
              <c:f>Calcs!$BL$12:$BL$51</c:f>
              <c:numCache>
                <c:formatCode>General</c:formatCode>
                <c:ptCount val="40"/>
                <c:pt idx="0">
                  <c:v>1381</c:v>
                </c:pt>
                <c:pt idx="1">
                  <c:v>1382</c:v>
                </c:pt>
                <c:pt idx="2">
                  <c:v>1383</c:v>
                </c:pt>
                <c:pt idx="3">
                  <c:v>1384</c:v>
                </c:pt>
                <c:pt idx="4">
                  <c:v>1385</c:v>
                </c:pt>
                <c:pt idx="5">
                  <c:v>1386</c:v>
                </c:pt>
                <c:pt idx="6">
                  <c:v>1387</c:v>
                </c:pt>
                <c:pt idx="7">
                  <c:v>1388</c:v>
                </c:pt>
                <c:pt idx="8">
                  <c:v>1389</c:v>
                </c:pt>
                <c:pt idx="9">
                  <c:v>1390</c:v>
                </c:pt>
                <c:pt idx="10">
                  <c:v>1391</c:v>
                </c:pt>
                <c:pt idx="11">
                  <c:v>1392</c:v>
                </c:pt>
                <c:pt idx="12">
                  <c:v>1393</c:v>
                </c:pt>
                <c:pt idx="13">
                  <c:v>1394</c:v>
                </c:pt>
                <c:pt idx="14">
                  <c:v>1395</c:v>
                </c:pt>
                <c:pt idx="15">
                  <c:v>1396</c:v>
                </c:pt>
                <c:pt idx="16">
                  <c:v>1397</c:v>
                </c:pt>
                <c:pt idx="17">
                  <c:v>1398</c:v>
                </c:pt>
                <c:pt idx="18">
                  <c:v>1399</c:v>
                </c:pt>
                <c:pt idx="19">
                  <c:v>1400</c:v>
                </c:pt>
                <c:pt idx="20">
                  <c:v>1401</c:v>
                </c:pt>
                <c:pt idx="21">
                  <c:v>1402</c:v>
                </c:pt>
                <c:pt idx="22">
                  <c:v>1403</c:v>
                </c:pt>
                <c:pt idx="23">
                  <c:v>1404</c:v>
                </c:pt>
                <c:pt idx="24">
                  <c:v>1405</c:v>
                </c:pt>
                <c:pt idx="25">
                  <c:v>1406</c:v>
                </c:pt>
                <c:pt idx="26">
                  <c:v>1407</c:v>
                </c:pt>
                <c:pt idx="27">
                  <c:v>1408</c:v>
                </c:pt>
                <c:pt idx="28">
                  <c:v>1409</c:v>
                </c:pt>
                <c:pt idx="29">
                  <c:v>1410</c:v>
                </c:pt>
                <c:pt idx="30">
                  <c:v>1411</c:v>
                </c:pt>
                <c:pt idx="31">
                  <c:v>1412</c:v>
                </c:pt>
                <c:pt idx="32">
                  <c:v>1413</c:v>
                </c:pt>
                <c:pt idx="33">
                  <c:v>1414</c:v>
                </c:pt>
                <c:pt idx="34">
                  <c:v>1415</c:v>
                </c:pt>
                <c:pt idx="35">
                  <c:v>1416</c:v>
                </c:pt>
                <c:pt idx="36">
                  <c:v>1417</c:v>
                </c:pt>
                <c:pt idx="37">
                  <c:v>1418</c:v>
                </c:pt>
                <c:pt idx="38">
                  <c:v>1419</c:v>
                </c:pt>
                <c:pt idx="39">
                  <c:v>1420</c:v>
                </c:pt>
              </c:numCache>
            </c:numRef>
          </c:yVal>
          <c:smooth val="0"/>
        </c:ser>
        <c:ser>
          <c:idx val="14"/>
          <c:order val="2"/>
          <c:tx>
            <c:v>Starter wall Year 5 vs Time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Calcs!$CJ$12:$CJ$57</c:f>
              <c:numCache>
                <c:formatCode>dd\-mmm\-yy</c:formatCode>
                <c:ptCount val="46"/>
                <c:pt idx="0">
                  <c:v>42736</c:v>
                </c:pt>
                <c:pt idx="1">
                  <c:v>42736</c:v>
                </c:pt>
                <c:pt idx="2">
                  <c:v>42736</c:v>
                </c:pt>
                <c:pt idx="3">
                  <c:v>42736</c:v>
                </c:pt>
                <c:pt idx="4">
                  <c:v>42736</c:v>
                </c:pt>
                <c:pt idx="5">
                  <c:v>42736</c:v>
                </c:pt>
                <c:pt idx="6">
                  <c:v>42736</c:v>
                </c:pt>
                <c:pt idx="7">
                  <c:v>42736</c:v>
                </c:pt>
                <c:pt idx="8">
                  <c:v>42736</c:v>
                </c:pt>
                <c:pt idx="9">
                  <c:v>42736</c:v>
                </c:pt>
                <c:pt idx="10">
                  <c:v>42736</c:v>
                </c:pt>
                <c:pt idx="11">
                  <c:v>42736</c:v>
                </c:pt>
                <c:pt idx="12">
                  <c:v>42736</c:v>
                </c:pt>
                <c:pt idx="13">
                  <c:v>42736</c:v>
                </c:pt>
                <c:pt idx="14">
                  <c:v>42736</c:v>
                </c:pt>
                <c:pt idx="15">
                  <c:v>42736</c:v>
                </c:pt>
                <c:pt idx="16">
                  <c:v>42736</c:v>
                </c:pt>
                <c:pt idx="17">
                  <c:v>42736</c:v>
                </c:pt>
                <c:pt idx="18">
                  <c:v>42736</c:v>
                </c:pt>
                <c:pt idx="19">
                  <c:v>42736</c:v>
                </c:pt>
                <c:pt idx="20">
                  <c:v>42736</c:v>
                </c:pt>
                <c:pt idx="21">
                  <c:v>42736</c:v>
                </c:pt>
                <c:pt idx="22">
                  <c:v>42736</c:v>
                </c:pt>
                <c:pt idx="23">
                  <c:v>42736</c:v>
                </c:pt>
                <c:pt idx="24">
                  <c:v>42736</c:v>
                </c:pt>
                <c:pt idx="25">
                  <c:v>42736</c:v>
                </c:pt>
                <c:pt idx="26">
                  <c:v>42736</c:v>
                </c:pt>
                <c:pt idx="27">
                  <c:v>42736</c:v>
                </c:pt>
                <c:pt idx="28">
                  <c:v>42736</c:v>
                </c:pt>
                <c:pt idx="29">
                  <c:v>42736</c:v>
                </c:pt>
                <c:pt idx="30">
                  <c:v>42736</c:v>
                </c:pt>
                <c:pt idx="31">
                  <c:v>42736</c:v>
                </c:pt>
                <c:pt idx="32">
                  <c:v>42736</c:v>
                </c:pt>
                <c:pt idx="33">
                  <c:v>42736</c:v>
                </c:pt>
                <c:pt idx="34">
                  <c:v>42736</c:v>
                </c:pt>
                <c:pt idx="35">
                  <c:v>42736</c:v>
                </c:pt>
                <c:pt idx="36">
                  <c:v>42736</c:v>
                </c:pt>
                <c:pt idx="37">
                  <c:v>42736</c:v>
                </c:pt>
                <c:pt idx="38">
                  <c:v>42736</c:v>
                </c:pt>
                <c:pt idx="39">
                  <c:v>42736</c:v>
                </c:pt>
                <c:pt idx="40">
                  <c:v>42736</c:v>
                </c:pt>
                <c:pt idx="41">
                  <c:v>42736</c:v>
                </c:pt>
                <c:pt idx="42">
                  <c:v>42736</c:v>
                </c:pt>
                <c:pt idx="43">
                  <c:v>42736</c:v>
                </c:pt>
                <c:pt idx="44">
                  <c:v>42736</c:v>
                </c:pt>
                <c:pt idx="45">
                  <c:v>42736</c:v>
                </c:pt>
              </c:numCache>
            </c:numRef>
          </c:xVal>
          <c:yVal>
            <c:numRef>
              <c:f>Calcs!$CA$12:$CA$57</c:f>
              <c:numCache>
                <c:formatCode>General</c:formatCode>
                <c:ptCount val="46"/>
                <c:pt idx="0">
                  <c:v>1381</c:v>
                </c:pt>
                <c:pt idx="1">
                  <c:v>1382</c:v>
                </c:pt>
                <c:pt idx="2">
                  <c:v>1383</c:v>
                </c:pt>
                <c:pt idx="3">
                  <c:v>1384</c:v>
                </c:pt>
                <c:pt idx="4">
                  <c:v>1385</c:v>
                </c:pt>
                <c:pt idx="5">
                  <c:v>1386</c:v>
                </c:pt>
                <c:pt idx="6">
                  <c:v>1387</c:v>
                </c:pt>
                <c:pt idx="7">
                  <c:v>1388</c:v>
                </c:pt>
                <c:pt idx="8">
                  <c:v>1389</c:v>
                </c:pt>
                <c:pt idx="9">
                  <c:v>1390</c:v>
                </c:pt>
                <c:pt idx="10">
                  <c:v>1391</c:v>
                </c:pt>
                <c:pt idx="11">
                  <c:v>1392</c:v>
                </c:pt>
                <c:pt idx="12">
                  <c:v>1393</c:v>
                </c:pt>
                <c:pt idx="13">
                  <c:v>1394</c:v>
                </c:pt>
                <c:pt idx="14">
                  <c:v>1395</c:v>
                </c:pt>
                <c:pt idx="15">
                  <c:v>1396</c:v>
                </c:pt>
                <c:pt idx="16">
                  <c:v>1397</c:v>
                </c:pt>
                <c:pt idx="17">
                  <c:v>1398</c:v>
                </c:pt>
                <c:pt idx="18">
                  <c:v>1399</c:v>
                </c:pt>
                <c:pt idx="19">
                  <c:v>1400</c:v>
                </c:pt>
                <c:pt idx="20">
                  <c:v>1401</c:v>
                </c:pt>
                <c:pt idx="21">
                  <c:v>1402</c:v>
                </c:pt>
                <c:pt idx="22">
                  <c:v>1403</c:v>
                </c:pt>
                <c:pt idx="23">
                  <c:v>1404</c:v>
                </c:pt>
                <c:pt idx="24">
                  <c:v>1405</c:v>
                </c:pt>
                <c:pt idx="25">
                  <c:v>1406</c:v>
                </c:pt>
                <c:pt idx="26">
                  <c:v>1407</c:v>
                </c:pt>
                <c:pt idx="27">
                  <c:v>1408</c:v>
                </c:pt>
                <c:pt idx="28">
                  <c:v>1409</c:v>
                </c:pt>
                <c:pt idx="29">
                  <c:v>1410</c:v>
                </c:pt>
                <c:pt idx="30">
                  <c:v>1411</c:v>
                </c:pt>
                <c:pt idx="31">
                  <c:v>1412</c:v>
                </c:pt>
                <c:pt idx="32">
                  <c:v>1413</c:v>
                </c:pt>
                <c:pt idx="33">
                  <c:v>1414</c:v>
                </c:pt>
                <c:pt idx="34">
                  <c:v>1415</c:v>
                </c:pt>
                <c:pt idx="35">
                  <c:v>1416</c:v>
                </c:pt>
                <c:pt idx="36">
                  <c:v>1417</c:v>
                </c:pt>
                <c:pt idx="37">
                  <c:v>1418</c:v>
                </c:pt>
                <c:pt idx="38">
                  <c:v>1419</c:v>
                </c:pt>
                <c:pt idx="39">
                  <c:v>1420</c:v>
                </c:pt>
                <c:pt idx="40">
                  <c:v>1421</c:v>
                </c:pt>
                <c:pt idx="41">
                  <c:v>1422</c:v>
                </c:pt>
                <c:pt idx="42">
                  <c:v>1423</c:v>
                </c:pt>
                <c:pt idx="43">
                  <c:v>1424</c:v>
                </c:pt>
                <c:pt idx="44">
                  <c:v>1425</c:v>
                </c:pt>
                <c:pt idx="45">
                  <c:v>1426</c:v>
                </c:pt>
              </c:numCache>
            </c:numRef>
          </c:yVal>
          <c:smooth val="0"/>
        </c:ser>
        <c:ser>
          <c:idx val="15"/>
          <c:order val="3"/>
          <c:tx>
            <c:v>Starter wall Year 7 vs Time</c:v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Calcs!$CY$12:$CY$62</c:f>
              <c:numCache>
                <c:formatCode>dd\-mmm\-yy</c:formatCode>
                <c:ptCount val="51"/>
                <c:pt idx="0">
                  <c:v>42736</c:v>
                </c:pt>
                <c:pt idx="1">
                  <c:v>42736</c:v>
                </c:pt>
                <c:pt idx="2">
                  <c:v>42736</c:v>
                </c:pt>
                <c:pt idx="3">
                  <c:v>42736</c:v>
                </c:pt>
                <c:pt idx="4">
                  <c:v>42736</c:v>
                </c:pt>
                <c:pt idx="5">
                  <c:v>42736</c:v>
                </c:pt>
                <c:pt idx="6">
                  <c:v>42736</c:v>
                </c:pt>
                <c:pt idx="7">
                  <c:v>42736</c:v>
                </c:pt>
                <c:pt idx="8">
                  <c:v>42736</c:v>
                </c:pt>
                <c:pt idx="9">
                  <c:v>42736</c:v>
                </c:pt>
                <c:pt idx="10">
                  <c:v>42736</c:v>
                </c:pt>
                <c:pt idx="11">
                  <c:v>42736</c:v>
                </c:pt>
                <c:pt idx="12">
                  <c:v>42736</c:v>
                </c:pt>
                <c:pt idx="13">
                  <c:v>42736</c:v>
                </c:pt>
                <c:pt idx="14">
                  <c:v>42736</c:v>
                </c:pt>
                <c:pt idx="15">
                  <c:v>42736</c:v>
                </c:pt>
                <c:pt idx="16">
                  <c:v>42736</c:v>
                </c:pt>
                <c:pt idx="17">
                  <c:v>42736</c:v>
                </c:pt>
                <c:pt idx="18">
                  <c:v>42736</c:v>
                </c:pt>
                <c:pt idx="19">
                  <c:v>42736</c:v>
                </c:pt>
                <c:pt idx="20">
                  <c:v>42736</c:v>
                </c:pt>
                <c:pt idx="21">
                  <c:v>42736</c:v>
                </c:pt>
                <c:pt idx="22">
                  <c:v>42736</c:v>
                </c:pt>
                <c:pt idx="23">
                  <c:v>42736</c:v>
                </c:pt>
                <c:pt idx="24">
                  <c:v>42736</c:v>
                </c:pt>
                <c:pt idx="25">
                  <c:v>42736</c:v>
                </c:pt>
                <c:pt idx="26">
                  <c:v>42736</c:v>
                </c:pt>
                <c:pt idx="27">
                  <c:v>42736</c:v>
                </c:pt>
                <c:pt idx="28">
                  <c:v>42736</c:v>
                </c:pt>
                <c:pt idx="29">
                  <c:v>42736</c:v>
                </c:pt>
                <c:pt idx="30">
                  <c:v>42736</c:v>
                </c:pt>
                <c:pt idx="31">
                  <c:v>42736</c:v>
                </c:pt>
                <c:pt idx="32">
                  <c:v>42736</c:v>
                </c:pt>
                <c:pt idx="33">
                  <c:v>42736</c:v>
                </c:pt>
                <c:pt idx="34">
                  <c:v>42736</c:v>
                </c:pt>
                <c:pt idx="35">
                  <c:v>42736</c:v>
                </c:pt>
                <c:pt idx="36">
                  <c:v>42736</c:v>
                </c:pt>
                <c:pt idx="37">
                  <c:v>42736</c:v>
                </c:pt>
                <c:pt idx="38">
                  <c:v>42736</c:v>
                </c:pt>
                <c:pt idx="39">
                  <c:v>42736</c:v>
                </c:pt>
                <c:pt idx="40">
                  <c:v>42736</c:v>
                </c:pt>
                <c:pt idx="41">
                  <c:v>42736</c:v>
                </c:pt>
                <c:pt idx="42">
                  <c:v>42736</c:v>
                </c:pt>
                <c:pt idx="43">
                  <c:v>42736</c:v>
                </c:pt>
                <c:pt idx="44">
                  <c:v>42736</c:v>
                </c:pt>
                <c:pt idx="45">
                  <c:v>42736</c:v>
                </c:pt>
                <c:pt idx="46">
                  <c:v>42736</c:v>
                </c:pt>
                <c:pt idx="47">
                  <c:v>42736</c:v>
                </c:pt>
                <c:pt idx="48">
                  <c:v>42736</c:v>
                </c:pt>
                <c:pt idx="49">
                  <c:v>42736</c:v>
                </c:pt>
                <c:pt idx="50">
                  <c:v>42736</c:v>
                </c:pt>
              </c:numCache>
            </c:numRef>
          </c:xVal>
          <c:yVal>
            <c:numRef>
              <c:f>Calcs!$CP$12:$CP$62</c:f>
              <c:numCache>
                <c:formatCode>General</c:formatCode>
                <c:ptCount val="51"/>
                <c:pt idx="0">
                  <c:v>1381</c:v>
                </c:pt>
                <c:pt idx="1">
                  <c:v>1382</c:v>
                </c:pt>
                <c:pt idx="2">
                  <c:v>1383</c:v>
                </c:pt>
                <c:pt idx="3">
                  <c:v>1384</c:v>
                </c:pt>
                <c:pt idx="4">
                  <c:v>1385</c:v>
                </c:pt>
                <c:pt idx="5">
                  <c:v>1386</c:v>
                </c:pt>
                <c:pt idx="6">
                  <c:v>1387</c:v>
                </c:pt>
                <c:pt idx="7">
                  <c:v>1388</c:v>
                </c:pt>
                <c:pt idx="8">
                  <c:v>1389</c:v>
                </c:pt>
                <c:pt idx="9">
                  <c:v>1390</c:v>
                </c:pt>
                <c:pt idx="10">
                  <c:v>1391</c:v>
                </c:pt>
                <c:pt idx="11">
                  <c:v>1392</c:v>
                </c:pt>
                <c:pt idx="12">
                  <c:v>1393</c:v>
                </c:pt>
                <c:pt idx="13">
                  <c:v>1394</c:v>
                </c:pt>
                <c:pt idx="14">
                  <c:v>1395</c:v>
                </c:pt>
                <c:pt idx="15">
                  <c:v>1396</c:v>
                </c:pt>
                <c:pt idx="16">
                  <c:v>1397</c:v>
                </c:pt>
                <c:pt idx="17">
                  <c:v>1398</c:v>
                </c:pt>
                <c:pt idx="18">
                  <c:v>1399</c:v>
                </c:pt>
                <c:pt idx="19">
                  <c:v>1400</c:v>
                </c:pt>
                <c:pt idx="20">
                  <c:v>1401</c:v>
                </c:pt>
                <c:pt idx="21">
                  <c:v>1402</c:v>
                </c:pt>
                <c:pt idx="22">
                  <c:v>1403</c:v>
                </c:pt>
                <c:pt idx="23">
                  <c:v>1404</c:v>
                </c:pt>
                <c:pt idx="24">
                  <c:v>1405</c:v>
                </c:pt>
                <c:pt idx="25">
                  <c:v>1406</c:v>
                </c:pt>
                <c:pt idx="26">
                  <c:v>1407</c:v>
                </c:pt>
                <c:pt idx="27">
                  <c:v>1408</c:v>
                </c:pt>
                <c:pt idx="28">
                  <c:v>1409</c:v>
                </c:pt>
                <c:pt idx="29">
                  <c:v>1410</c:v>
                </c:pt>
                <c:pt idx="30">
                  <c:v>1411</c:v>
                </c:pt>
                <c:pt idx="31">
                  <c:v>1412</c:v>
                </c:pt>
                <c:pt idx="32">
                  <c:v>1413</c:v>
                </c:pt>
                <c:pt idx="33">
                  <c:v>1414</c:v>
                </c:pt>
                <c:pt idx="34">
                  <c:v>1415</c:v>
                </c:pt>
                <c:pt idx="35">
                  <c:v>1416</c:v>
                </c:pt>
                <c:pt idx="36">
                  <c:v>1417</c:v>
                </c:pt>
                <c:pt idx="37">
                  <c:v>1418</c:v>
                </c:pt>
                <c:pt idx="38">
                  <c:v>1419</c:v>
                </c:pt>
                <c:pt idx="39">
                  <c:v>1420</c:v>
                </c:pt>
                <c:pt idx="40">
                  <c:v>1421</c:v>
                </c:pt>
                <c:pt idx="41">
                  <c:v>1422</c:v>
                </c:pt>
                <c:pt idx="42">
                  <c:v>1423</c:v>
                </c:pt>
                <c:pt idx="43">
                  <c:v>1424</c:v>
                </c:pt>
                <c:pt idx="44">
                  <c:v>1425</c:v>
                </c:pt>
                <c:pt idx="45">
                  <c:v>1426</c:v>
                </c:pt>
                <c:pt idx="46">
                  <c:v>1427</c:v>
                </c:pt>
                <c:pt idx="47">
                  <c:v>1428</c:v>
                </c:pt>
                <c:pt idx="48">
                  <c:v>1429</c:v>
                </c:pt>
                <c:pt idx="49">
                  <c:v>1430</c:v>
                </c:pt>
                <c:pt idx="50">
                  <c:v>1431</c:v>
                </c:pt>
              </c:numCache>
            </c:numRef>
          </c:yVal>
          <c:smooth val="0"/>
        </c:ser>
        <c:ser>
          <c:idx val="3"/>
          <c:order val="4"/>
          <c:tx>
            <c:v>Starter wall Year 9 vs Time</c:v>
          </c:tx>
          <c:spPr>
            <a:ln w="47625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Calcs!$DM$12:$DM$67</c:f>
              <c:numCache>
                <c:formatCode>dd\-mmm\-yy</c:formatCode>
                <c:ptCount val="56"/>
                <c:pt idx="0">
                  <c:v>42736</c:v>
                </c:pt>
                <c:pt idx="1">
                  <c:v>42736</c:v>
                </c:pt>
                <c:pt idx="2">
                  <c:v>42736</c:v>
                </c:pt>
                <c:pt idx="3">
                  <c:v>42736</c:v>
                </c:pt>
                <c:pt idx="4">
                  <c:v>42736</c:v>
                </c:pt>
                <c:pt idx="5">
                  <c:v>42736</c:v>
                </c:pt>
                <c:pt idx="6">
                  <c:v>42736</c:v>
                </c:pt>
                <c:pt idx="7">
                  <c:v>42736</c:v>
                </c:pt>
                <c:pt idx="8">
                  <c:v>42736</c:v>
                </c:pt>
                <c:pt idx="9">
                  <c:v>42736</c:v>
                </c:pt>
                <c:pt idx="10">
                  <c:v>42736</c:v>
                </c:pt>
                <c:pt idx="11">
                  <c:v>42736</c:v>
                </c:pt>
                <c:pt idx="12">
                  <c:v>42736</c:v>
                </c:pt>
                <c:pt idx="13">
                  <c:v>42736</c:v>
                </c:pt>
                <c:pt idx="14">
                  <c:v>42736</c:v>
                </c:pt>
                <c:pt idx="15">
                  <c:v>42736</c:v>
                </c:pt>
                <c:pt idx="16">
                  <c:v>42736</c:v>
                </c:pt>
                <c:pt idx="17">
                  <c:v>42736</c:v>
                </c:pt>
                <c:pt idx="18">
                  <c:v>42736</c:v>
                </c:pt>
                <c:pt idx="19">
                  <c:v>42736</c:v>
                </c:pt>
                <c:pt idx="20">
                  <c:v>42736</c:v>
                </c:pt>
                <c:pt idx="21">
                  <c:v>42736</c:v>
                </c:pt>
                <c:pt idx="22">
                  <c:v>42736</c:v>
                </c:pt>
                <c:pt idx="23">
                  <c:v>42736</c:v>
                </c:pt>
                <c:pt idx="24">
                  <c:v>42736</c:v>
                </c:pt>
                <c:pt idx="25">
                  <c:v>42736</c:v>
                </c:pt>
                <c:pt idx="26">
                  <c:v>42736</c:v>
                </c:pt>
                <c:pt idx="27">
                  <c:v>42736</c:v>
                </c:pt>
                <c:pt idx="28">
                  <c:v>42736</c:v>
                </c:pt>
                <c:pt idx="29">
                  <c:v>42736</c:v>
                </c:pt>
                <c:pt idx="30">
                  <c:v>42736</c:v>
                </c:pt>
                <c:pt idx="31">
                  <c:v>42736</c:v>
                </c:pt>
                <c:pt idx="32">
                  <c:v>42736</c:v>
                </c:pt>
                <c:pt idx="33">
                  <c:v>42736</c:v>
                </c:pt>
                <c:pt idx="34">
                  <c:v>42736</c:v>
                </c:pt>
                <c:pt idx="35">
                  <c:v>42736</c:v>
                </c:pt>
                <c:pt idx="36">
                  <c:v>42736</c:v>
                </c:pt>
                <c:pt idx="37">
                  <c:v>42736</c:v>
                </c:pt>
                <c:pt idx="38">
                  <c:v>42736</c:v>
                </c:pt>
                <c:pt idx="39">
                  <c:v>42736</c:v>
                </c:pt>
                <c:pt idx="40">
                  <c:v>42736</c:v>
                </c:pt>
                <c:pt idx="41">
                  <c:v>42736</c:v>
                </c:pt>
                <c:pt idx="42">
                  <c:v>42736</c:v>
                </c:pt>
                <c:pt idx="43">
                  <c:v>42736</c:v>
                </c:pt>
                <c:pt idx="44">
                  <c:v>42736</c:v>
                </c:pt>
                <c:pt idx="45">
                  <c:v>42736</c:v>
                </c:pt>
                <c:pt idx="46">
                  <c:v>42736</c:v>
                </c:pt>
                <c:pt idx="47">
                  <c:v>42736</c:v>
                </c:pt>
                <c:pt idx="48">
                  <c:v>42736</c:v>
                </c:pt>
                <c:pt idx="49">
                  <c:v>42736</c:v>
                </c:pt>
                <c:pt idx="50">
                  <c:v>42736</c:v>
                </c:pt>
                <c:pt idx="51">
                  <c:v>42736</c:v>
                </c:pt>
                <c:pt idx="52">
                  <c:v>42736</c:v>
                </c:pt>
                <c:pt idx="53">
                  <c:v>42736</c:v>
                </c:pt>
                <c:pt idx="54">
                  <c:v>42736</c:v>
                </c:pt>
                <c:pt idx="55">
                  <c:v>42736</c:v>
                </c:pt>
              </c:numCache>
            </c:numRef>
          </c:xVal>
          <c:yVal>
            <c:numRef>
              <c:f>Calcs!$DD$12:$DD$67</c:f>
              <c:numCache>
                <c:formatCode>General</c:formatCode>
                <c:ptCount val="56"/>
                <c:pt idx="0">
                  <c:v>1381</c:v>
                </c:pt>
                <c:pt idx="1">
                  <c:v>1382</c:v>
                </c:pt>
                <c:pt idx="2">
                  <c:v>1383</c:v>
                </c:pt>
                <c:pt idx="3">
                  <c:v>1384</c:v>
                </c:pt>
                <c:pt idx="4">
                  <c:v>1385</c:v>
                </c:pt>
                <c:pt idx="5">
                  <c:v>1386</c:v>
                </c:pt>
                <c:pt idx="6">
                  <c:v>1387</c:v>
                </c:pt>
                <c:pt idx="7">
                  <c:v>1388</c:v>
                </c:pt>
                <c:pt idx="8">
                  <c:v>1389</c:v>
                </c:pt>
                <c:pt idx="9">
                  <c:v>1390</c:v>
                </c:pt>
                <c:pt idx="10">
                  <c:v>1391</c:v>
                </c:pt>
                <c:pt idx="11">
                  <c:v>1392</c:v>
                </c:pt>
                <c:pt idx="12">
                  <c:v>1393</c:v>
                </c:pt>
                <c:pt idx="13">
                  <c:v>1394</c:v>
                </c:pt>
                <c:pt idx="14">
                  <c:v>1395</c:v>
                </c:pt>
                <c:pt idx="15">
                  <c:v>1396</c:v>
                </c:pt>
                <c:pt idx="16">
                  <c:v>1397</c:v>
                </c:pt>
                <c:pt idx="17">
                  <c:v>1398</c:v>
                </c:pt>
                <c:pt idx="18">
                  <c:v>1399</c:v>
                </c:pt>
                <c:pt idx="19">
                  <c:v>1400</c:v>
                </c:pt>
                <c:pt idx="20">
                  <c:v>1401</c:v>
                </c:pt>
                <c:pt idx="21">
                  <c:v>1402</c:v>
                </c:pt>
                <c:pt idx="22">
                  <c:v>1403</c:v>
                </c:pt>
                <c:pt idx="23">
                  <c:v>1404</c:v>
                </c:pt>
                <c:pt idx="24">
                  <c:v>1405</c:v>
                </c:pt>
                <c:pt idx="25">
                  <c:v>1406</c:v>
                </c:pt>
                <c:pt idx="26">
                  <c:v>1407</c:v>
                </c:pt>
                <c:pt idx="27">
                  <c:v>1408</c:v>
                </c:pt>
                <c:pt idx="28">
                  <c:v>1409</c:v>
                </c:pt>
                <c:pt idx="29">
                  <c:v>1410</c:v>
                </c:pt>
                <c:pt idx="30">
                  <c:v>1411</c:v>
                </c:pt>
                <c:pt idx="31">
                  <c:v>1412</c:v>
                </c:pt>
                <c:pt idx="32">
                  <c:v>1413</c:v>
                </c:pt>
                <c:pt idx="33">
                  <c:v>1414</c:v>
                </c:pt>
                <c:pt idx="34">
                  <c:v>1415</c:v>
                </c:pt>
                <c:pt idx="35">
                  <c:v>1416</c:v>
                </c:pt>
                <c:pt idx="36">
                  <c:v>1417</c:v>
                </c:pt>
                <c:pt idx="37">
                  <c:v>1418</c:v>
                </c:pt>
                <c:pt idx="38">
                  <c:v>1419</c:v>
                </c:pt>
                <c:pt idx="39">
                  <c:v>1420</c:v>
                </c:pt>
                <c:pt idx="40">
                  <c:v>1421</c:v>
                </c:pt>
                <c:pt idx="41">
                  <c:v>1422</c:v>
                </c:pt>
                <c:pt idx="42">
                  <c:v>1423</c:v>
                </c:pt>
                <c:pt idx="43">
                  <c:v>1424</c:v>
                </c:pt>
                <c:pt idx="44">
                  <c:v>1425</c:v>
                </c:pt>
                <c:pt idx="45">
                  <c:v>1426</c:v>
                </c:pt>
                <c:pt idx="46">
                  <c:v>1427</c:v>
                </c:pt>
                <c:pt idx="47">
                  <c:v>1428</c:v>
                </c:pt>
                <c:pt idx="48">
                  <c:v>1429</c:v>
                </c:pt>
                <c:pt idx="49">
                  <c:v>1430</c:v>
                </c:pt>
                <c:pt idx="50">
                  <c:v>1431</c:v>
                </c:pt>
                <c:pt idx="51">
                  <c:v>1432</c:v>
                </c:pt>
                <c:pt idx="52">
                  <c:v>1433</c:v>
                </c:pt>
                <c:pt idx="53">
                  <c:v>1434</c:v>
                </c:pt>
                <c:pt idx="54">
                  <c:v>1435</c:v>
                </c:pt>
                <c:pt idx="55">
                  <c:v>1436</c:v>
                </c:pt>
              </c:numCache>
            </c:numRef>
          </c:yVal>
          <c:smooth val="0"/>
        </c:ser>
        <c:ser>
          <c:idx val="16"/>
          <c:order val="5"/>
          <c:tx>
            <c:v>Starter wall Year 11 vs Time</c:v>
          </c:tx>
          <c:spPr>
            <a:ln w="38100"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Calcs!$EA$12:$EA$70</c:f>
              <c:numCache>
                <c:formatCode>dd\-mmm\-yy</c:formatCode>
                <c:ptCount val="59"/>
                <c:pt idx="0">
                  <c:v>42736</c:v>
                </c:pt>
                <c:pt idx="1">
                  <c:v>42736</c:v>
                </c:pt>
                <c:pt idx="2">
                  <c:v>42736</c:v>
                </c:pt>
                <c:pt idx="3">
                  <c:v>42736</c:v>
                </c:pt>
                <c:pt idx="4">
                  <c:v>42736</c:v>
                </c:pt>
                <c:pt idx="5">
                  <c:v>42736</c:v>
                </c:pt>
                <c:pt idx="6">
                  <c:v>42736</c:v>
                </c:pt>
                <c:pt idx="7">
                  <c:v>42736</c:v>
                </c:pt>
                <c:pt idx="8">
                  <c:v>42736</c:v>
                </c:pt>
                <c:pt idx="9">
                  <c:v>42736</c:v>
                </c:pt>
                <c:pt idx="10">
                  <c:v>42736</c:v>
                </c:pt>
                <c:pt idx="11">
                  <c:v>42736</c:v>
                </c:pt>
                <c:pt idx="12">
                  <c:v>42736</c:v>
                </c:pt>
                <c:pt idx="13">
                  <c:v>42736</c:v>
                </c:pt>
                <c:pt idx="14">
                  <c:v>42736</c:v>
                </c:pt>
                <c:pt idx="15">
                  <c:v>42736</c:v>
                </c:pt>
                <c:pt idx="16">
                  <c:v>42736</c:v>
                </c:pt>
                <c:pt idx="17">
                  <c:v>42736</c:v>
                </c:pt>
                <c:pt idx="18">
                  <c:v>42736</c:v>
                </c:pt>
                <c:pt idx="19">
                  <c:v>42736</c:v>
                </c:pt>
                <c:pt idx="20">
                  <c:v>42736</c:v>
                </c:pt>
                <c:pt idx="21">
                  <c:v>42736</c:v>
                </c:pt>
                <c:pt idx="22">
                  <c:v>42736</c:v>
                </c:pt>
                <c:pt idx="23">
                  <c:v>42736</c:v>
                </c:pt>
                <c:pt idx="24">
                  <c:v>42736</c:v>
                </c:pt>
                <c:pt idx="25">
                  <c:v>42736</c:v>
                </c:pt>
                <c:pt idx="26">
                  <c:v>42736</c:v>
                </c:pt>
                <c:pt idx="27">
                  <c:v>42736</c:v>
                </c:pt>
                <c:pt idx="28">
                  <c:v>42736</c:v>
                </c:pt>
                <c:pt idx="29">
                  <c:v>42736</c:v>
                </c:pt>
                <c:pt idx="30">
                  <c:v>42736</c:v>
                </c:pt>
                <c:pt idx="31">
                  <c:v>42736</c:v>
                </c:pt>
                <c:pt idx="32">
                  <c:v>42736</c:v>
                </c:pt>
                <c:pt idx="33">
                  <c:v>42736</c:v>
                </c:pt>
                <c:pt idx="34">
                  <c:v>42736</c:v>
                </c:pt>
                <c:pt idx="35">
                  <c:v>42736</c:v>
                </c:pt>
                <c:pt idx="36">
                  <c:v>42736</c:v>
                </c:pt>
                <c:pt idx="37">
                  <c:v>42736</c:v>
                </c:pt>
                <c:pt idx="38">
                  <c:v>42736</c:v>
                </c:pt>
                <c:pt idx="39">
                  <c:v>42736</c:v>
                </c:pt>
                <c:pt idx="40">
                  <c:v>42736</c:v>
                </c:pt>
                <c:pt idx="41">
                  <c:v>42736</c:v>
                </c:pt>
                <c:pt idx="42">
                  <c:v>42736</c:v>
                </c:pt>
                <c:pt idx="43">
                  <c:v>42736</c:v>
                </c:pt>
                <c:pt idx="44">
                  <c:v>42736</c:v>
                </c:pt>
                <c:pt idx="45">
                  <c:v>42736</c:v>
                </c:pt>
                <c:pt idx="46">
                  <c:v>42736</c:v>
                </c:pt>
                <c:pt idx="47">
                  <c:v>42736</c:v>
                </c:pt>
                <c:pt idx="48">
                  <c:v>42736</c:v>
                </c:pt>
                <c:pt idx="49">
                  <c:v>42736</c:v>
                </c:pt>
                <c:pt idx="50">
                  <c:v>42736</c:v>
                </c:pt>
                <c:pt idx="51">
                  <c:v>42736</c:v>
                </c:pt>
                <c:pt idx="52">
                  <c:v>42736</c:v>
                </c:pt>
                <c:pt idx="53">
                  <c:v>42736</c:v>
                </c:pt>
                <c:pt idx="54">
                  <c:v>42736</c:v>
                </c:pt>
                <c:pt idx="55">
                  <c:v>42736</c:v>
                </c:pt>
                <c:pt idx="56">
                  <c:v>42736</c:v>
                </c:pt>
                <c:pt idx="57">
                  <c:v>42736</c:v>
                </c:pt>
                <c:pt idx="58">
                  <c:v>42736</c:v>
                </c:pt>
              </c:numCache>
            </c:numRef>
          </c:xVal>
          <c:yVal>
            <c:numRef>
              <c:f>Calcs!$DR$12:$DR$70</c:f>
              <c:numCache>
                <c:formatCode>General</c:formatCode>
                <c:ptCount val="59"/>
                <c:pt idx="0">
                  <c:v>1381</c:v>
                </c:pt>
                <c:pt idx="1">
                  <c:v>1382</c:v>
                </c:pt>
                <c:pt idx="2">
                  <c:v>1383</c:v>
                </c:pt>
                <c:pt idx="3">
                  <c:v>1384</c:v>
                </c:pt>
                <c:pt idx="4">
                  <c:v>1385</c:v>
                </c:pt>
                <c:pt idx="5">
                  <c:v>1386</c:v>
                </c:pt>
                <c:pt idx="6">
                  <c:v>1387</c:v>
                </c:pt>
                <c:pt idx="7">
                  <c:v>1388</c:v>
                </c:pt>
                <c:pt idx="8">
                  <c:v>1389</c:v>
                </c:pt>
                <c:pt idx="9">
                  <c:v>1390</c:v>
                </c:pt>
                <c:pt idx="10">
                  <c:v>1391</c:v>
                </c:pt>
                <c:pt idx="11">
                  <c:v>1392</c:v>
                </c:pt>
                <c:pt idx="12">
                  <c:v>1393</c:v>
                </c:pt>
                <c:pt idx="13">
                  <c:v>1394</c:v>
                </c:pt>
                <c:pt idx="14">
                  <c:v>1395</c:v>
                </c:pt>
                <c:pt idx="15">
                  <c:v>1396</c:v>
                </c:pt>
                <c:pt idx="16">
                  <c:v>1397</c:v>
                </c:pt>
                <c:pt idx="17">
                  <c:v>1398</c:v>
                </c:pt>
                <c:pt idx="18">
                  <c:v>1399</c:v>
                </c:pt>
                <c:pt idx="19">
                  <c:v>1400</c:v>
                </c:pt>
                <c:pt idx="20">
                  <c:v>1401</c:v>
                </c:pt>
                <c:pt idx="21">
                  <c:v>1402</c:v>
                </c:pt>
                <c:pt idx="22">
                  <c:v>1403</c:v>
                </c:pt>
                <c:pt idx="23">
                  <c:v>1404</c:v>
                </c:pt>
                <c:pt idx="24">
                  <c:v>1405</c:v>
                </c:pt>
                <c:pt idx="25">
                  <c:v>1406</c:v>
                </c:pt>
                <c:pt idx="26">
                  <c:v>1407</c:v>
                </c:pt>
                <c:pt idx="27">
                  <c:v>1408</c:v>
                </c:pt>
                <c:pt idx="28">
                  <c:v>1409</c:v>
                </c:pt>
                <c:pt idx="29">
                  <c:v>1410</c:v>
                </c:pt>
                <c:pt idx="30">
                  <c:v>1411</c:v>
                </c:pt>
                <c:pt idx="31">
                  <c:v>1412</c:v>
                </c:pt>
                <c:pt idx="32">
                  <c:v>1413</c:v>
                </c:pt>
                <c:pt idx="33">
                  <c:v>1414</c:v>
                </c:pt>
                <c:pt idx="34">
                  <c:v>1415</c:v>
                </c:pt>
                <c:pt idx="35">
                  <c:v>1416</c:v>
                </c:pt>
                <c:pt idx="36">
                  <c:v>1417</c:v>
                </c:pt>
                <c:pt idx="37">
                  <c:v>1418</c:v>
                </c:pt>
                <c:pt idx="38">
                  <c:v>1419</c:v>
                </c:pt>
                <c:pt idx="39">
                  <c:v>1420</c:v>
                </c:pt>
                <c:pt idx="40">
                  <c:v>1421</c:v>
                </c:pt>
                <c:pt idx="41">
                  <c:v>1422</c:v>
                </c:pt>
                <c:pt idx="42">
                  <c:v>1423</c:v>
                </c:pt>
                <c:pt idx="43">
                  <c:v>1424</c:v>
                </c:pt>
                <c:pt idx="44">
                  <c:v>1425</c:v>
                </c:pt>
                <c:pt idx="45">
                  <c:v>1426</c:v>
                </c:pt>
                <c:pt idx="46">
                  <c:v>1427</c:v>
                </c:pt>
                <c:pt idx="47">
                  <c:v>1428</c:v>
                </c:pt>
                <c:pt idx="48">
                  <c:v>1429</c:v>
                </c:pt>
                <c:pt idx="49">
                  <c:v>1430</c:v>
                </c:pt>
                <c:pt idx="50">
                  <c:v>1431</c:v>
                </c:pt>
                <c:pt idx="51">
                  <c:v>1432</c:v>
                </c:pt>
                <c:pt idx="52">
                  <c:v>1433</c:v>
                </c:pt>
                <c:pt idx="53">
                  <c:v>1434</c:v>
                </c:pt>
                <c:pt idx="54">
                  <c:v>1435</c:v>
                </c:pt>
                <c:pt idx="55">
                  <c:v>1436</c:v>
                </c:pt>
                <c:pt idx="56">
                  <c:v>1437</c:v>
                </c:pt>
                <c:pt idx="57">
                  <c:v>1438</c:v>
                </c:pt>
                <c:pt idx="58">
                  <c:v>1439</c:v>
                </c:pt>
              </c:numCache>
            </c:numRef>
          </c:yVal>
          <c:smooth val="0"/>
        </c:ser>
        <c:ser>
          <c:idx val="9"/>
          <c:order val="6"/>
          <c:tx>
            <c:v>F.S.L. Year 1</c:v>
          </c:tx>
          <c:spPr>
            <a:ln w="47625">
              <a:solidFill>
                <a:srgbClr val="92D050"/>
              </a:solidFill>
              <a:prstDash val="sysDash"/>
            </a:ln>
          </c:spPr>
          <c:marker>
            <c:symbol val="none"/>
          </c:marker>
          <c:xVal>
            <c:numRef>
              <c:f>Calcs!$L$9:$L$30</c:f>
              <c:numCache>
                <c:formatCode>dd\-mmm\-yy</c:formatCode>
                <c:ptCount val="22"/>
                <c:pt idx="0">
                  <c:v>42736</c:v>
                </c:pt>
                <c:pt idx="1">
                  <c:v>42736.004864000002</c:v>
                </c:pt>
                <c:pt idx="2">
                  <c:v>42736.018483200001</c:v>
                </c:pt>
                <c:pt idx="3">
                  <c:v>42736.042803199998</c:v>
                </c:pt>
                <c:pt idx="4">
                  <c:v>42736.091443199999</c:v>
                </c:pt>
                <c:pt idx="5">
                  <c:v>42736.160512000002</c:v>
                </c:pt>
                <c:pt idx="6">
                  <c:v>42736.2344448</c:v>
                </c:pt>
                <c:pt idx="7">
                  <c:v>42736.314214400001</c:v>
                </c:pt>
                <c:pt idx="8">
                  <c:v>42736.397875199997</c:v>
                </c:pt>
                <c:pt idx="9">
                  <c:v>42736.484454400001</c:v>
                </c:pt>
                <c:pt idx="10">
                  <c:v>42736.572006399998</c:v>
                </c:pt>
                <c:pt idx="11">
                  <c:v>42736.660531200003</c:v>
                </c:pt>
                <c:pt idx="12">
                  <c:v>42762.242252800002</c:v>
                </c:pt>
                <c:pt idx="13">
                  <c:v>42815.417446400003</c:v>
                </c:pt>
                <c:pt idx="14">
                  <c:v>42872.904089600001</c:v>
                </c:pt>
                <c:pt idx="15">
                  <c:v>42934.8967424</c:v>
                </c:pt>
                <c:pt idx="16">
                  <c:v>43004.841062400003</c:v>
                </c:pt>
                <c:pt idx="17">
                  <c:v>43081.346918399999</c:v>
                </c:pt>
                <c:pt idx="18">
                  <c:v>43159.591167999999</c:v>
                </c:pt>
                <c:pt idx="19">
                  <c:v>43239.336448000002</c:v>
                </c:pt>
                <c:pt idx="20">
                  <c:v>43321.061375999998</c:v>
                </c:pt>
                <c:pt idx="21">
                  <c:v>43404.356403199999</c:v>
                </c:pt>
              </c:numCache>
            </c:numRef>
          </c:xVal>
          <c:yVal>
            <c:numRef>
              <c:f>Calcs!$D$9:$D$30</c:f>
              <c:numCache>
                <c:formatCode>General</c:formatCode>
                <c:ptCount val="22"/>
                <c:pt idx="0">
                  <c:v>1221.25</c:v>
                </c:pt>
                <c:pt idx="1">
                  <c:v>1221.5</c:v>
                </c:pt>
                <c:pt idx="2">
                  <c:v>1221.75</c:v>
                </c:pt>
                <c:pt idx="3">
                  <c:v>1222</c:v>
                </c:pt>
                <c:pt idx="4">
                  <c:v>1222.25</c:v>
                </c:pt>
                <c:pt idx="5">
                  <c:v>1222.5</c:v>
                </c:pt>
                <c:pt idx="6">
                  <c:v>1222.75</c:v>
                </c:pt>
                <c:pt idx="7">
                  <c:v>1223</c:v>
                </c:pt>
                <c:pt idx="8">
                  <c:v>1223.25</c:v>
                </c:pt>
                <c:pt idx="9">
                  <c:v>1223.5</c:v>
                </c:pt>
                <c:pt idx="10">
                  <c:v>1223.75</c:v>
                </c:pt>
                <c:pt idx="11">
                  <c:v>1224</c:v>
                </c:pt>
                <c:pt idx="12">
                  <c:v>1224.25</c:v>
                </c:pt>
                <c:pt idx="13">
                  <c:v>1224.5</c:v>
                </c:pt>
                <c:pt idx="14">
                  <c:v>1224.75</c:v>
                </c:pt>
                <c:pt idx="15">
                  <c:v>1225</c:v>
                </c:pt>
                <c:pt idx="16">
                  <c:v>1225.25</c:v>
                </c:pt>
                <c:pt idx="17">
                  <c:v>1225.5</c:v>
                </c:pt>
                <c:pt idx="18">
                  <c:v>1225.75</c:v>
                </c:pt>
                <c:pt idx="19">
                  <c:v>1226</c:v>
                </c:pt>
                <c:pt idx="20">
                  <c:v>1226.25</c:v>
                </c:pt>
                <c:pt idx="21">
                  <c:v>1226.5</c:v>
                </c:pt>
              </c:numCache>
            </c:numRef>
          </c:yVal>
          <c:smooth val="0"/>
        </c:ser>
        <c:ser>
          <c:idx val="10"/>
          <c:order val="7"/>
          <c:tx>
            <c:v>F.S.L. Year 3</c:v>
          </c:tx>
          <c:spPr>
            <a:ln w="47625">
              <a:solidFill>
                <a:srgbClr val="FFC000"/>
              </a:solidFill>
              <a:prstDash val="sysDash"/>
            </a:ln>
          </c:spPr>
          <c:marker>
            <c:symbol val="none"/>
          </c:marker>
          <c:xVal>
            <c:numRef>
              <c:f>Calcs!$L$30:$L$40</c:f>
              <c:numCache>
                <c:formatCode>dd\-mmm\-yy</c:formatCode>
                <c:ptCount val="11"/>
                <c:pt idx="0">
                  <c:v>43404.356403199999</c:v>
                </c:pt>
                <c:pt idx="1">
                  <c:v>43488.165068800001</c:v>
                </c:pt>
                <c:pt idx="2">
                  <c:v>43572.4834816</c:v>
                </c:pt>
                <c:pt idx="3">
                  <c:v>43681.6374784</c:v>
                </c:pt>
                <c:pt idx="4">
                  <c:v>43816.8430592</c:v>
                </c:pt>
                <c:pt idx="5">
                  <c:v>43955.004979199999</c:v>
                </c:pt>
                <c:pt idx="6">
                  <c:v>44096.156313599997</c:v>
                </c:pt>
                <c:pt idx="7">
                  <c:v>44244.340991999998</c:v>
                </c:pt>
                <c:pt idx="8">
                  <c:v>44399.200051200001</c:v>
                </c:pt>
                <c:pt idx="9">
                  <c:v>44556.331571199997</c:v>
                </c:pt>
                <c:pt idx="10">
                  <c:v>44715.666483200002</c:v>
                </c:pt>
              </c:numCache>
            </c:numRef>
          </c:xVal>
          <c:yVal>
            <c:numRef>
              <c:f>Calcs!$D$30:$D$40</c:f>
              <c:numCache>
                <c:formatCode>General</c:formatCode>
                <c:ptCount val="11"/>
                <c:pt idx="0">
                  <c:v>1226.5</c:v>
                </c:pt>
                <c:pt idx="1">
                  <c:v>1226.75</c:v>
                </c:pt>
                <c:pt idx="2">
                  <c:v>1227</c:v>
                </c:pt>
                <c:pt idx="3">
                  <c:v>1227.25</c:v>
                </c:pt>
                <c:pt idx="4">
                  <c:v>1227.5</c:v>
                </c:pt>
                <c:pt idx="5">
                  <c:v>1227.75</c:v>
                </c:pt>
                <c:pt idx="6">
                  <c:v>1228</c:v>
                </c:pt>
                <c:pt idx="7">
                  <c:v>1228.25</c:v>
                </c:pt>
                <c:pt idx="8">
                  <c:v>1228.5</c:v>
                </c:pt>
                <c:pt idx="9">
                  <c:v>1228.75</c:v>
                </c:pt>
                <c:pt idx="10">
                  <c:v>1229</c:v>
                </c:pt>
              </c:numCache>
            </c:numRef>
          </c:yVal>
          <c:smooth val="0"/>
        </c:ser>
        <c:ser>
          <c:idx val="11"/>
          <c:order val="8"/>
          <c:tx>
            <c:v>F.S.L. Year 5</c:v>
          </c:tx>
          <c:spPr>
            <a:ln w="4762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Calcs!$L$40:$L$46</c:f>
              <c:numCache>
                <c:formatCode>dd\-mmm\-yy</c:formatCode>
                <c:ptCount val="7"/>
                <c:pt idx="0">
                  <c:v>44715.666483200002</c:v>
                </c:pt>
                <c:pt idx="1">
                  <c:v>44878.393548799999</c:v>
                </c:pt>
                <c:pt idx="2">
                  <c:v>45043.181004799997</c:v>
                </c:pt>
                <c:pt idx="3">
                  <c:v>45207.435366400001</c:v>
                </c:pt>
                <c:pt idx="4">
                  <c:v>45371.116748799999</c:v>
                </c:pt>
                <c:pt idx="5">
                  <c:v>45534.190131199997</c:v>
                </c:pt>
                <c:pt idx="6">
                  <c:v>45696.642867200004</c:v>
                </c:pt>
              </c:numCache>
            </c:numRef>
          </c:xVal>
          <c:yVal>
            <c:numRef>
              <c:f>Calcs!$D$40:$D$46</c:f>
              <c:numCache>
                <c:formatCode>General</c:formatCode>
                <c:ptCount val="7"/>
                <c:pt idx="0">
                  <c:v>1229</c:v>
                </c:pt>
                <c:pt idx="1">
                  <c:v>1229.25</c:v>
                </c:pt>
                <c:pt idx="2">
                  <c:v>1229.5</c:v>
                </c:pt>
                <c:pt idx="3">
                  <c:v>1229.75</c:v>
                </c:pt>
                <c:pt idx="4">
                  <c:v>1230</c:v>
                </c:pt>
                <c:pt idx="5">
                  <c:v>1230.25</c:v>
                </c:pt>
                <c:pt idx="6">
                  <c:v>1230.5</c:v>
                </c:pt>
              </c:numCache>
            </c:numRef>
          </c:yVal>
          <c:smooth val="0"/>
        </c:ser>
        <c:ser>
          <c:idx val="12"/>
          <c:order val="9"/>
          <c:tx>
            <c:v>F.S.L. Year 7</c:v>
          </c:tx>
          <c:spPr>
            <a:ln w="47625">
              <a:solidFill>
                <a:srgbClr val="00B0F0"/>
              </a:solidFill>
              <a:prstDash val="sysDash"/>
            </a:ln>
          </c:spPr>
          <c:marker>
            <c:symbol val="none"/>
          </c:marker>
          <c:xVal>
            <c:numRef>
              <c:f>Calcs!$L$46:$L$51</c:f>
              <c:numCache>
                <c:formatCode>dd\-mmm\-yy</c:formatCode>
                <c:ptCount val="6"/>
                <c:pt idx="0">
                  <c:v>45696.642867200004</c:v>
                </c:pt>
                <c:pt idx="1">
                  <c:v>45858.472038400003</c:v>
                </c:pt>
                <c:pt idx="2">
                  <c:v>46019.679590400003</c:v>
                </c:pt>
                <c:pt idx="3">
                  <c:v>46180.265523200003</c:v>
                </c:pt>
                <c:pt idx="4">
                  <c:v>46340.230809599998</c:v>
                </c:pt>
                <c:pt idx="5">
                  <c:v>46499.576422400001</c:v>
                </c:pt>
              </c:numCache>
            </c:numRef>
          </c:xVal>
          <c:yVal>
            <c:numRef>
              <c:f>Calcs!$D$46:$D$51</c:f>
              <c:numCache>
                <c:formatCode>General</c:formatCode>
                <c:ptCount val="6"/>
                <c:pt idx="0">
                  <c:v>1230.5</c:v>
                </c:pt>
                <c:pt idx="1">
                  <c:v>1230.75</c:v>
                </c:pt>
                <c:pt idx="2">
                  <c:v>1231</c:v>
                </c:pt>
                <c:pt idx="3">
                  <c:v>1231.25</c:v>
                </c:pt>
                <c:pt idx="4">
                  <c:v>1231.5</c:v>
                </c:pt>
                <c:pt idx="5">
                  <c:v>1231.75</c:v>
                </c:pt>
              </c:numCache>
            </c:numRef>
          </c:yVal>
          <c:smooth val="0"/>
        </c:ser>
        <c:ser>
          <c:idx val="2"/>
          <c:order val="10"/>
          <c:tx>
            <c:v>F.S.L. Year 9</c:v>
          </c:tx>
          <c:spPr>
            <a:ln w="38100">
              <a:solidFill>
                <a:srgbClr val="7030A0"/>
              </a:solidFill>
              <a:prstDash val="sysDash"/>
            </a:ln>
          </c:spPr>
          <c:marker>
            <c:symbol val="none"/>
          </c:marker>
          <c:xVal>
            <c:numRef>
              <c:f>Calcs!$L$51:$L$56</c:f>
              <c:numCache>
                <c:formatCode>dd\-mmm\-yy</c:formatCode>
                <c:ptCount val="6"/>
                <c:pt idx="0">
                  <c:v>46499.576422400001</c:v>
                </c:pt>
                <c:pt idx="1">
                  <c:v>46658.3033344</c:v>
                </c:pt>
                <c:pt idx="2">
                  <c:v>46816.4125184</c:v>
                </c:pt>
                <c:pt idx="3">
                  <c:v>46973.903974400004</c:v>
                </c:pt>
                <c:pt idx="4">
                  <c:v>47130.779648000003</c:v>
                </c:pt>
                <c:pt idx="5">
                  <c:v>47287.039539199999</c:v>
                </c:pt>
              </c:numCache>
            </c:numRef>
          </c:xVal>
          <c:yVal>
            <c:numRef>
              <c:f>Calcs!$D$51:$D$56</c:f>
              <c:numCache>
                <c:formatCode>General</c:formatCode>
                <c:ptCount val="6"/>
                <c:pt idx="0">
                  <c:v>1231.75</c:v>
                </c:pt>
                <c:pt idx="1">
                  <c:v>1232</c:v>
                </c:pt>
                <c:pt idx="2">
                  <c:v>1232.25</c:v>
                </c:pt>
                <c:pt idx="3">
                  <c:v>1232.5</c:v>
                </c:pt>
                <c:pt idx="4">
                  <c:v>1232.75</c:v>
                </c:pt>
                <c:pt idx="5">
                  <c:v>1233</c:v>
                </c:pt>
              </c:numCache>
            </c:numRef>
          </c:yVal>
          <c:smooth val="0"/>
        </c:ser>
        <c:ser>
          <c:idx val="4"/>
          <c:order val="11"/>
          <c:tx>
            <c:v>F.S.L. Year 11</c:v>
          </c:tx>
          <c:spPr>
            <a:ln w="38100">
              <a:solidFill>
                <a:srgbClr val="FFFF00"/>
              </a:solidFill>
              <a:prstDash val="sysDash"/>
            </a:ln>
          </c:spPr>
          <c:marker>
            <c:symbol val="none"/>
          </c:marker>
          <c:xVal>
            <c:numRef>
              <c:f>Calcs!$L$56:$L$59</c:f>
              <c:numCache>
                <c:formatCode>dd\-mmm\-yy</c:formatCode>
                <c:ptCount val="4"/>
                <c:pt idx="0">
                  <c:v>47287.039539199999</c:v>
                </c:pt>
                <c:pt idx="1">
                  <c:v>47442.684620799999</c:v>
                </c:pt>
                <c:pt idx="2">
                  <c:v>47597.715865600003</c:v>
                </c:pt>
                <c:pt idx="3">
                  <c:v>47752.134246400004</c:v>
                </c:pt>
              </c:numCache>
            </c:numRef>
          </c:xVal>
          <c:yVal>
            <c:numRef>
              <c:f>Calcs!$D$56:$D$59</c:f>
              <c:numCache>
                <c:formatCode>General</c:formatCode>
                <c:ptCount val="4"/>
                <c:pt idx="0">
                  <c:v>1233</c:v>
                </c:pt>
                <c:pt idx="1">
                  <c:v>1233.25</c:v>
                </c:pt>
                <c:pt idx="2">
                  <c:v>1233.5</c:v>
                </c:pt>
                <c:pt idx="3">
                  <c:v>1233.75</c:v>
                </c:pt>
              </c:numCache>
            </c:numRef>
          </c:yVal>
          <c:smooth val="0"/>
        </c:ser>
        <c:ser>
          <c:idx val="0"/>
          <c:order val="12"/>
          <c:tx>
            <c:v>F.S.L. Year 11-End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Calcs!$L$59:$L$88</c:f>
              <c:numCache>
                <c:formatCode>dd\-mmm\-yy</c:formatCode>
                <c:ptCount val="30"/>
                <c:pt idx="0">
                  <c:v>47752.134246400004</c:v>
                </c:pt>
                <c:pt idx="1">
                  <c:v>47905.940736000004</c:v>
                </c:pt>
                <c:pt idx="2">
                  <c:v>48059.136307200002</c:v>
                </c:pt>
                <c:pt idx="3">
                  <c:v>48211.720959999999</c:v>
                </c:pt>
                <c:pt idx="4">
                  <c:v>48363.695667200001</c:v>
                </c:pt>
                <c:pt idx="5">
                  <c:v>48515.062374400004</c:v>
                </c:pt>
                <c:pt idx="6">
                  <c:v>48665.821081599999</c:v>
                </c:pt>
                <c:pt idx="7">
                  <c:v>48815.972761600002</c:v>
                </c:pt>
                <c:pt idx="8">
                  <c:v>48965.517414400005</c:v>
                </c:pt>
                <c:pt idx="9">
                  <c:v>49114.456985600002</c:v>
                </c:pt>
                <c:pt idx="10">
                  <c:v>49260.791398400004</c:v>
                </c:pt>
                <c:pt idx="11">
                  <c:v>49404.5255168</c:v>
                </c:pt>
                <c:pt idx="12">
                  <c:v>49547.664281600002</c:v>
                </c:pt>
                <c:pt idx="13">
                  <c:v>49690.208665600003</c:v>
                </c:pt>
                <c:pt idx="14">
                  <c:v>49832.158668800002</c:v>
                </c:pt>
                <c:pt idx="15">
                  <c:v>49973.516236800002</c:v>
                </c:pt>
                <c:pt idx="16">
                  <c:v>50114.283315200002</c:v>
                </c:pt>
                <c:pt idx="17">
                  <c:v>50254.459904000003</c:v>
                </c:pt>
                <c:pt idx="18">
                  <c:v>50394.047948799998</c:v>
                </c:pt>
                <c:pt idx="19">
                  <c:v>50533.048422400003</c:v>
                </c:pt>
                <c:pt idx="20">
                  <c:v>50671.462297600003</c:v>
                </c:pt>
                <c:pt idx="21">
                  <c:v>50809.290547199998</c:v>
                </c:pt>
                <c:pt idx="22">
                  <c:v>50946.535116800005</c:v>
                </c:pt>
                <c:pt idx="23">
                  <c:v>51083.196006400001</c:v>
                </c:pt>
                <c:pt idx="24">
                  <c:v>51219.275161600002</c:v>
                </c:pt>
                <c:pt idx="25">
                  <c:v>51354.773555200001</c:v>
                </c:pt>
                <c:pt idx="26">
                  <c:v>51489.692160000006</c:v>
                </c:pt>
                <c:pt idx="27">
                  <c:v>51624.032921600003</c:v>
                </c:pt>
                <c:pt idx="28">
                  <c:v>51757.795840000006</c:v>
                </c:pt>
                <c:pt idx="29">
                  <c:v>51890.982860800003</c:v>
                </c:pt>
              </c:numCache>
            </c:numRef>
          </c:xVal>
          <c:yVal>
            <c:numRef>
              <c:f>Calcs!$D$59:$D$88</c:f>
              <c:numCache>
                <c:formatCode>General</c:formatCode>
                <c:ptCount val="30"/>
                <c:pt idx="0">
                  <c:v>1233.75</c:v>
                </c:pt>
                <c:pt idx="1">
                  <c:v>1234</c:v>
                </c:pt>
                <c:pt idx="2">
                  <c:v>1234.25</c:v>
                </c:pt>
                <c:pt idx="3">
                  <c:v>1234.5</c:v>
                </c:pt>
                <c:pt idx="4">
                  <c:v>1234.75</c:v>
                </c:pt>
                <c:pt idx="5">
                  <c:v>1235</c:v>
                </c:pt>
                <c:pt idx="6">
                  <c:v>1235.25</c:v>
                </c:pt>
                <c:pt idx="7">
                  <c:v>1235.5</c:v>
                </c:pt>
                <c:pt idx="8">
                  <c:v>1235.75</c:v>
                </c:pt>
                <c:pt idx="9">
                  <c:v>1236</c:v>
                </c:pt>
                <c:pt idx="10">
                  <c:v>1236.25</c:v>
                </c:pt>
                <c:pt idx="11">
                  <c:v>1236.5</c:v>
                </c:pt>
                <c:pt idx="12">
                  <c:v>1236.75</c:v>
                </c:pt>
                <c:pt idx="13">
                  <c:v>1237</c:v>
                </c:pt>
                <c:pt idx="14">
                  <c:v>1237.25</c:v>
                </c:pt>
                <c:pt idx="15">
                  <c:v>1237.5</c:v>
                </c:pt>
                <c:pt idx="16">
                  <c:v>1237.75</c:v>
                </c:pt>
                <c:pt idx="17">
                  <c:v>1238</c:v>
                </c:pt>
                <c:pt idx="18">
                  <c:v>1238.25</c:v>
                </c:pt>
                <c:pt idx="19">
                  <c:v>1238.5</c:v>
                </c:pt>
                <c:pt idx="20">
                  <c:v>1238.75</c:v>
                </c:pt>
                <c:pt idx="21">
                  <c:v>1239</c:v>
                </c:pt>
                <c:pt idx="22">
                  <c:v>1239.25</c:v>
                </c:pt>
                <c:pt idx="23">
                  <c:v>1239.5</c:v>
                </c:pt>
                <c:pt idx="24">
                  <c:v>1239.75</c:v>
                </c:pt>
                <c:pt idx="25">
                  <c:v>1240</c:v>
                </c:pt>
                <c:pt idx="26">
                  <c:v>1240.25</c:v>
                </c:pt>
                <c:pt idx="27">
                  <c:v>1240.5</c:v>
                </c:pt>
                <c:pt idx="28">
                  <c:v>1240.75</c:v>
                </c:pt>
                <c:pt idx="29">
                  <c:v>1241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43168"/>
        <c:axId val="209545088"/>
      </c:scatterChart>
      <c:valAx>
        <c:axId val="209543168"/>
        <c:scaling>
          <c:orientation val="minMax"/>
          <c:max val="53000"/>
          <c:min val="41950"/>
        </c:scaling>
        <c:delete val="0"/>
        <c:axPos val="b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 sz="1800" b="1"/>
                  <a:t>Date</a:t>
                </a:r>
              </a:p>
            </c:rich>
          </c:tx>
          <c:layout>
            <c:manualLayout>
              <c:xMode val="edge"/>
              <c:yMode val="edge"/>
              <c:x val="0.49774896770806637"/>
              <c:y val="0.98055050592808357"/>
            </c:manualLayout>
          </c:layout>
          <c:overlay val="0"/>
          <c:spPr>
            <a:noFill/>
            <a:ln w="25400">
              <a:noFill/>
            </a:ln>
          </c:spPr>
        </c:title>
        <c:numFmt formatCode="[$-F800]dddd\,\ mmmm\ dd\,\ 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545088"/>
        <c:crossesAt val="0"/>
        <c:crossBetween val="midCat"/>
        <c:majorUnit val="60"/>
        <c:minorUnit val="30"/>
      </c:valAx>
      <c:valAx>
        <c:axId val="20954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 sz="1800" b="1"/>
                  <a:t>Elevation (m.a.m.s.l.)</a:t>
                </a:r>
              </a:p>
            </c:rich>
          </c:tx>
          <c:layout>
            <c:manualLayout>
              <c:xMode val="edge"/>
              <c:yMode val="edge"/>
              <c:x val="1.3205731954985781E-2"/>
              <c:y val="0.397354330708663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543168"/>
        <c:crossesAt val="0"/>
        <c:crossBetween val="midCat"/>
      </c:valAx>
      <c:spPr>
        <a:solidFill>
          <a:schemeClr val="tx1">
            <a:lumMod val="50000"/>
            <a:lumOff val="50000"/>
          </a:schemeClr>
        </a:solidFill>
        <a:ln w="12700">
          <a:solidFill>
            <a:srgbClr val="808080"/>
          </a:solidFill>
          <a:prstDash val="solid"/>
        </a:ln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>
        <c:manualLayout>
          <c:xMode val="edge"/>
          <c:yMode val="edge"/>
          <c:x val="0.31412651311510992"/>
          <c:y val="0.49741832964777527"/>
          <c:w val="5.2739347299209996E-2"/>
          <c:h val="0.295667396536649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12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98425196850393659" l="0.74803149606299479" r="0.74803149606299479" t="0" header="0.51181102362204722" footer="0.51181102362204722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0</xdr:row>
      <xdr:rowOff>200026</xdr:rowOff>
    </xdr:from>
    <xdr:to>
      <xdr:col>25</xdr:col>
      <xdr:colOff>600075</xdr:colOff>
      <xdr:row>32</xdr:row>
      <xdr:rowOff>1</xdr:rowOff>
    </xdr:to>
    <xdr:graphicFrame macro="">
      <xdr:nvGraphicFramePr>
        <xdr:cNvPr id="3688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186186</xdr:colOff>
      <xdr:row>32</xdr:row>
      <xdr:rowOff>8628</xdr:rowOff>
    </xdr:from>
    <xdr:to>
      <xdr:col>25</xdr:col>
      <xdr:colOff>595761</xdr:colOff>
      <xdr:row>60</xdr:row>
      <xdr:rowOff>86264</xdr:rowOff>
    </xdr:to>
    <xdr:graphicFrame macro="">
      <xdr:nvGraphicFramePr>
        <xdr:cNvPr id="3688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192823</xdr:colOff>
      <xdr:row>60</xdr:row>
      <xdr:rowOff>98874</xdr:rowOff>
    </xdr:from>
    <xdr:to>
      <xdr:col>25</xdr:col>
      <xdr:colOff>610485</xdr:colOff>
      <xdr:row>90</xdr:row>
      <xdr:rowOff>36151</xdr:rowOff>
    </xdr:to>
    <xdr:graphicFrame macro="">
      <xdr:nvGraphicFramePr>
        <xdr:cNvPr id="368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12323</xdr:colOff>
      <xdr:row>3</xdr:row>
      <xdr:rowOff>123234</xdr:rowOff>
    </xdr:from>
    <xdr:to>
      <xdr:col>63</xdr:col>
      <xdr:colOff>603850</xdr:colOff>
      <xdr:row>71</xdr:row>
      <xdr:rowOff>92426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FF66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FF66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F2340"/>
  <sheetViews>
    <sheetView tabSelected="1" view="pageBreakPreview" topLeftCell="C1" zoomScale="25" zoomScaleNormal="50" zoomScaleSheetLayoutView="25" workbookViewId="0">
      <selection activeCell="AG91" sqref="AG91"/>
    </sheetView>
  </sheetViews>
  <sheetFormatPr defaultRowHeight="12.75" x14ac:dyDescent="0.2"/>
  <cols>
    <col min="1" max="1" width="3.5703125" customWidth="1"/>
    <col min="2" max="2" width="11.5703125" customWidth="1"/>
    <col min="3" max="3" width="9.7109375" customWidth="1"/>
    <col min="4" max="4" width="10.5703125" bestFit="1" customWidth="1"/>
    <col min="5" max="5" width="13.140625" bestFit="1" customWidth="1"/>
    <col min="6" max="7" width="12.42578125" bestFit="1" customWidth="1"/>
    <col min="8" max="8" width="14.140625" bestFit="1" customWidth="1"/>
    <col min="9" max="10" width="12.42578125" bestFit="1" customWidth="1"/>
    <col min="11" max="11" width="10.42578125" bestFit="1" customWidth="1"/>
    <col min="12" max="12" width="11.42578125" style="12" bestFit="1" customWidth="1"/>
    <col min="13" max="13" width="23.42578125" style="11" customWidth="1"/>
    <col min="14" max="15" width="9.7109375" customWidth="1"/>
    <col min="16" max="16" width="10.5703125" style="4" customWidth="1"/>
    <col min="29" max="29" width="45.85546875" bestFit="1" customWidth="1"/>
    <col min="30" max="42" width="14.28515625" customWidth="1"/>
    <col min="43" max="43" width="13" bestFit="1" customWidth="1"/>
    <col min="44" max="44" width="13.28515625" customWidth="1"/>
    <col min="47" max="47" width="12.5703125" bestFit="1" customWidth="1"/>
    <col min="49" max="49" width="11.5703125" customWidth="1"/>
    <col min="50" max="51" width="9.42578125" bestFit="1" customWidth="1"/>
    <col min="52" max="52" width="9.7109375" bestFit="1" customWidth="1"/>
    <col min="53" max="54" width="10.140625" bestFit="1" customWidth="1"/>
    <col min="55" max="55" width="11.28515625" bestFit="1" customWidth="1"/>
    <col min="57" max="57" width="21.7109375" bestFit="1" customWidth="1"/>
    <col min="58" max="58" width="10.28515625" bestFit="1" customWidth="1"/>
    <col min="62" max="62" width="12.5703125" bestFit="1" customWidth="1"/>
    <col min="63" max="63" width="9.28515625" bestFit="1" customWidth="1"/>
    <col min="64" max="64" width="10.5703125" bestFit="1" customWidth="1"/>
    <col min="65" max="65" width="10.28515625" bestFit="1" customWidth="1"/>
    <col min="66" max="66" width="9.42578125" bestFit="1" customWidth="1"/>
    <col min="67" max="67" width="9.7109375" bestFit="1" customWidth="1"/>
    <col min="68" max="69" width="10.140625" bestFit="1" customWidth="1"/>
    <col min="70" max="70" width="10.7109375" bestFit="1" customWidth="1"/>
    <col min="72" max="72" width="20.140625" bestFit="1" customWidth="1"/>
    <col min="73" max="73" width="11.140625" bestFit="1" customWidth="1"/>
    <col min="77" max="77" width="12.5703125" bestFit="1" customWidth="1"/>
    <col min="78" max="78" width="9.28515625" bestFit="1" customWidth="1"/>
    <col min="79" max="79" width="10.5703125" bestFit="1" customWidth="1"/>
    <col min="80" max="80" width="10.28515625" bestFit="1" customWidth="1"/>
    <col min="81" max="81" width="9.42578125" bestFit="1" customWidth="1"/>
    <col min="82" max="82" width="9.7109375" bestFit="1" customWidth="1"/>
    <col min="83" max="84" width="10.140625" bestFit="1" customWidth="1"/>
    <col min="85" max="85" width="10.7109375" bestFit="1" customWidth="1"/>
    <col min="87" max="87" width="19.28515625" bestFit="1" customWidth="1"/>
    <col min="88" max="88" width="11.140625" bestFit="1" customWidth="1"/>
    <col min="92" max="92" width="12.5703125" bestFit="1" customWidth="1"/>
    <col min="93" max="93" width="9.28515625" bestFit="1" customWidth="1"/>
    <col min="94" max="94" width="10.5703125" bestFit="1" customWidth="1"/>
    <col min="95" max="95" width="10.42578125" bestFit="1" customWidth="1"/>
    <col min="96" max="96" width="9.42578125" bestFit="1" customWidth="1"/>
    <col min="97" max="97" width="9.7109375" bestFit="1" customWidth="1"/>
    <col min="98" max="99" width="10.140625" bestFit="1" customWidth="1"/>
    <col min="100" max="100" width="11.28515625" customWidth="1"/>
    <col min="102" max="102" width="11.7109375" bestFit="1" customWidth="1"/>
    <col min="103" max="103" width="11.42578125" bestFit="1" customWidth="1"/>
    <col min="106" max="106" width="12.5703125" bestFit="1" customWidth="1"/>
    <col min="107" max="107" width="9.28515625" bestFit="1" customWidth="1"/>
    <col min="108" max="108" width="10.5703125" bestFit="1" customWidth="1"/>
    <col min="109" max="109" width="10.42578125" bestFit="1" customWidth="1"/>
    <col min="110" max="110" width="9.42578125" bestFit="1" customWidth="1"/>
    <col min="111" max="111" width="9.7109375" bestFit="1" customWidth="1"/>
    <col min="112" max="113" width="10.140625" bestFit="1" customWidth="1"/>
    <col min="114" max="114" width="11.28515625" customWidth="1"/>
    <col min="116" max="116" width="11.7109375" bestFit="1" customWidth="1"/>
    <col min="117" max="117" width="11.42578125" bestFit="1" customWidth="1"/>
    <col min="120" max="120" width="12.5703125" bestFit="1" customWidth="1"/>
    <col min="122" max="122" width="10.5703125" bestFit="1" customWidth="1"/>
    <col min="123" max="123" width="10.42578125" bestFit="1" customWidth="1"/>
    <col min="124" max="124" width="9.42578125" bestFit="1" customWidth="1"/>
    <col min="125" max="125" width="9.7109375" bestFit="1" customWidth="1"/>
    <col min="126" max="127" width="10.140625" bestFit="1" customWidth="1"/>
    <col min="128" max="128" width="10.7109375" bestFit="1" customWidth="1"/>
    <col min="130" max="130" width="11.7109375" bestFit="1" customWidth="1"/>
    <col min="131" max="131" width="11.42578125" bestFit="1" customWidth="1"/>
    <col min="135" max="135" width="12.5703125" bestFit="1" customWidth="1"/>
    <col min="137" max="137" width="10.5703125" bestFit="1" customWidth="1"/>
    <col min="138" max="138" width="10.42578125" bestFit="1" customWidth="1"/>
    <col min="140" max="140" width="9.7109375" bestFit="1" customWidth="1"/>
    <col min="141" max="142" width="10.140625" bestFit="1" customWidth="1"/>
    <col min="143" max="143" width="10.7109375" bestFit="1" customWidth="1"/>
    <col min="145" max="145" width="11.7109375" bestFit="1" customWidth="1"/>
    <col min="146" max="146" width="11.42578125" bestFit="1" customWidth="1"/>
    <col min="149" max="149" width="8.42578125" bestFit="1" customWidth="1"/>
    <col min="150" max="150" width="13.5703125" bestFit="1" customWidth="1"/>
    <col min="151" max="151" width="9.85546875" bestFit="1" customWidth="1"/>
    <col min="152" max="152" width="11.42578125" bestFit="1" customWidth="1"/>
    <col min="153" max="153" width="10.42578125" bestFit="1" customWidth="1"/>
    <col min="154" max="154" width="9.140625" bestFit="1" customWidth="1"/>
    <col min="155" max="155" width="10.42578125" bestFit="1" customWidth="1"/>
    <col min="156" max="157" width="10.85546875" bestFit="1" customWidth="1"/>
    <col min="158" max="158" width="10.7109375" bestFit="1" customWidth="1"/>
    <col min="159" max="159" width="4.85546875" bestFit="1" customWidth="1"/>
    <col min="160" max="160" width="12.5703125" bestFit="1" customWidth="1"/>
    <col min="161" max="161" width="11.140625" bestFit="1" customWidth="1"/>
  </cols>
  <sheetData>
    <row r="1" spans="2:161" ht="16.5" customHeight="1" thickBot="1" x14ac:dyDescent="0.3">
      <c r="B1" s="5"/>
      <c r="C1" s="5"/>
      <c r="D1" s="5"/>
      <c r="E1" s="5"/>
      <c r="F1" s="5"/>
      <c r="G1" s="5"/>
      <c r="H1" s="5"/>
      <c r="I1" s="5"/>
      <c r="J1" s="5"/>
      <c r="K1" s="5"/>
      <c r="L1" s="8"/>
      <c r="M1" s="5"/>
      <c r="N1" s="5"/>
      <c r="O1" s="5"/>
      <c r="P1" s="5"/>
    </row>
    <row r="2" spans="2:161" ht="15.75" x14ac:dyDescent="0.25">
      <c r="B2" s="258" t="s">
        <v>11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P2" s="3"/>
      <c r="AC2" s="263" t="s">
        <v>11</v>
      </c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5"/>
    </row>
    <row r="3" spans="2:161" ht="16.5" thickBot="1" x14ac:dyDescent="0.3">
      <c r="B3" s="258" t="s">
        <v>110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P3" s="3"/>
      <c r="AC3" s="252" t="s">
        <v>86</v>
      </c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4"/>
      <c r="AT3" s="139"/>
      <c r="AU3" s="231"/>
      <c r="AV3" s="231"/>
      <c r="AW3" s="231"/>
      <c r="AX3" s="231"/>
      <c r="AY3" s="231"/>
      <c r="AZ3" s="231"/>
      <c r="BA3" s="231"/>
      <c r="BB3" s="231"/>
      <c r="BC3" s="231"/>
      <c r="BD3" s="231"/>
    </row>
    <row r="4" spans="2:161" ht="15.75" x14ac:dyDescent="0.25">
      <c r="B4" s="256" t="s">
        <v>83</v>
      </c>
      <c r="C4" s="257"/>
      <c r="D4" s="141">
        <v>1.2</v>
      </c>
      <c r="E4" s="142" t="s">
        <v>20</v>
      </c>
      <c r="F4" s="256" t="s">
        <v>84</v>
      </c>
      <c r="G4" s="257"/>
      <c r="H4" s="195">
        <v>37500</v>
      </c>
      <c r="I4" s="142" t="s">
        <v>21</v>
      </c>
      <c r="J4" s="229">
        <v>1</v>
      </c>
      <c r="K4" s="230"/>
      <c r="L4" s="214"/>
      <c r="M4" s="215"/>
      <c r="P4" s="3"/>
      <c r="AC4" s="250" t="s">
        <v>63</v>
      </c>
      <c r="AD4" s="251"/>
      <c r="AE4" s="81">
        <v>1</v>
      </c>
      <c r="AF4" s="82"/>
      <c r="AG4" s="82"/>
      <c r="AH4" s="82"/>
      <c r="AI4" s="83"/>
      <c r="AJ4" s="83"/>
      <c r="AK4" s="84"/>
      <c r="AL4" s="84"/>
      <c r="AM4" s="84"/>
      <c r="AN4" s="85"/>
      <c r="AO4" s="249" t="s">
        <v>82</v>
      </c>
      <c r="AP4" s="249"/>
      <c r="AQ4" s="86">
        <v>105000</v>
      </c>
      <c r="AR4" s="87" t="s">
        <v>21</v>
      </c>
      <c r="AT4" s="95"/>
      <c r="AU4" s="232" t="s">
        <v>11</v>
      </c>
      <c r="AV4" s="233"/>
      <c r="AW4" s="233"/>
      <c r="AX4" s="233"/>
      <c r="AY4" s="233"/>
      <c r="AZ4" s="233"/>
      <c r="BA4" s="233"/>
      <c r="BB4" s="233"/>
      <c r="BC4" s="233"/>
      <c r="BD4" s="234"/>
      <c r="BI4" s="95"/>
      <c r="BJ4" s="232" t="s">
        <v>11</v>
      </c>
      <c r="BK4" s="233"/>
      <c r="BL4" s="233"/>
      <c r="BM4" s="233"/>
      <c r="BN4" s="233"/>
      <c r="BO4" s="233"/>
      <c r="BP4" s="233"/>
      <c r="BQ4" s="233"/>
      <c r="BR4" s="233"/>
      <c r="BS4" s="234"/>
      <c r="BX4" s="95"/>
      <c r="BY4" s="232" t="s">
        <v>11</v>
      </c>
      <c r="BZ4" s="233"/>
      <c r="CA4" s="233"/>
      <c r="CB4" s="233"/>
      <c r="CC4" s="233"/>
      <c r="CD4" s="233"/>
      <c r="CE4" s="233"/>
      <c r="CF4" s="233"/>
      <c r="CG4" s="233"/>
      <c r="CH4" s="234"/>
      <c r="CM4" s="95"/>
      <c r="CN4" s="232" t="s">
        <v>11</v>
      </c>
      <c r="CO4" s="233"/>
      <c r="CP4" s="233"/>
      <c r="CQ4" s="233"/>
      <c r="CR4" s="233"/>
      <c r="CS4" s="233"/>
      <c r="CT4" s="233"/>
      <c r="CU4" s="233"/>
      <c r="CV4" s="233"/>
      <c r="CW4" s="234"/>
      <c r="DA4" s="95"/>
      <c r="DB4" s="232" t="s">
        <v>11</v>
      </c>
      <c r="DC4" s="233"/>
      <c r="DD4" s="233"/>
      <c r="DE4" s="233"/>
      <c r="DF4" s="233"/>
      <c r="DG4" s="233"/>
      <c r="DH4" s="233"/>
      <c r="DI4" s="233"/>
      <c r="DJ4" s="233"/>
      <c r="DK4" s="234"/>
      <c r="DO4" s="95"/>
      <c r="DP4" s="232" t="s">
        <v>11</v>
      </c>
      <c r="DQ4" s="233"/>
      <c r="DR4" s="233"/>
      <c r="DS4" s="233"/>
      <c r="DT4" s="233"/>
      <c r="DU4" s="233"/>
      <c r="DV4" s="233"/>
      <c r="DW4" s="233"/>
      <c r="DX4" s="233"/>
      <c r="DY4" s="234"/>
      <c r="ED4" s="95"/>
      <c r="EE4" s="238" t="s">
        <v>11</v>
      </c>
      <c r="EF4" s="239"/>
      <c r="EG4" s="239"/>
      <c r="EH4" s="239"/>
      <c r="EI4" s="239"/>
      <c r="EJ4" s="239"/>
      <c r="EK4" s="239"/>
      <c r="EL4" s="239"/>
      <c r="EM4" s="239"/>
      <c r="EN4" s="240"/>
      <c r="ES4" s="95"/>
      <c r="ET4" s="238" t="s">
        <v>11</v>
      </c>
      <c r="EU4" s="239"/>
      <c r="EV4" s="239"/>
      <c r="EW4" s="239"/>
      <c r="EX4" s="239"/>
      <c r="EY4" s="239"/>
      <c r="EZ4" s="239"/>
      <c r="FA4" s="239"/>
      <c r="FB4" s="239"/>
      <c r="FC4" s="240"/>
    </row>
    <row r="5" spans="2:161" ht="16.5" thickBot="1" x14ac:dyDescent="0.3">
      <c r="B5" s="256" t="s">
        <v>83</v>
      </c>
      <c r="C5" s="257"/>
      <c r="D5" s="141">
        <v>1.2</v>
      </c>
      <c r="E5" s="142" t="s">
        <v>20</v>
      </c>
      <c r="F5" s="256" t="s">
        <v>84</v>
      </c>
      <c r="G5" s="257"/>
      <c r="H5" s="195">
        <v>37500</v>
      </c>
      <c r="I5" s="142" t="s">
        <v>21</v>
      </c>
      <c r="J5" s="229">
        <v>1</v>
      </c>
      <c r="K5" s="230"/>
      <c r="L5" s="214"/>
      <c r="M5" s="215"/>
      <c r="P5" s="3"/>
      <c r="AC5" s="247"/>
      <c r="AD5" s="248"/>
      <c r="AE5" s="170"/>
      <c r="AF5" s="171"/>
      <c r="AG5" s="171"/>
      <c r="AH5" s="171"/>
      <c r="AI5" s="172"/>
      <c r="AJ5" s="172"/>
      <c r="AK5" s="173"/>
      <c r="AL5" s="173"/>
      <c r="AM5" s="173"/>
      <c r="AN5" s="174"/>
      <c r="AO5" s="245" t="s">
        <v>82</v>
      </c>
      <c r="AP5" s="246"/>
      <c r="AQ5" s="175">
        <f>AQ4</f>
        <v>105000</v>
      </c>
      <c r="AR5" s="176" t="s">
        <v>21</v>
      </c>
      <c r="AT5" s="169"/>
      <c r="AU5" s="235" t="s">
        <v>103</v>
      </c>
      <c r="AV5" s="236"/>
      <c r="AW5" s="236"/>
      <c r="AX5" s="236"/>
      <c r="AY5" s="236"/>
      <c r="AZ5" s="236"/>
      <c r="BA5" s="236"/>
      <c r="BB5" s="236"/>
      <c r="BC5" s="236"/>
      <c r="BD5" s="237"/>
      <c r="BI5" s="169"/>
      <c r="BJ5" s="235" t="s">
        <v>98</v>
      </c>
      <c r="BK5" s="236"/>
      <c r="BL5" s="236"/>
      <c r="BM5" s="236"/>
      <c r="BN5" s="236"/>
      <c r="BO5" s="236"/>
      <c r="BP5" s="236"/>
      <c r="BQ5" s="236"/>
      <c r="BR5" s="236"/>
      <c r="BS5" s="237"/>
      <c r="BX5" s="169"/>
      <c r="BY5" s="235" t="s">
        <v>99</v>
      </c>
      <c r="BZ5" s="236"/>
      <c r="CA5" s="236"/>
      <c r="CB5" s="236"/>
      <c r="CC5" s="236"/>
      <c r="CD5" s="236"/>
      <c r="CE5" s="236"/>
      <c r="CF5" s="236"/>
      <c r="CG5" s="236"/>
      <c r="CH5" s="237"/>
      <c r="CM5" s="169"/>
      <c r="CN5" s="235" t="s">
        <v>100</v>
      </c>
      <c r="CO5" s="236"/>
      <c r="CP5" s="236"/>
      <c r="CQ5" s="236"/>
      <c r="CR5" s="236"/>
      <c r="CS5" s="236"/>
      <c r="CT5" s="236"/>
      <c r="CU5" s="236"/>
      <c r="CV5" s="236"/>
      <c r="CW5" s="237"/>
      <c r="DA5" s="169"/>
      <c r="DB5" s="235" t="s">
        <v>101</v>
      </c>
      <c r="DC5" s="236"/>
      <c r="DD5" s="236"/>
      <c r="DE5" s="236"/>
      <c r="DF5" s="236"/>
      <c r="DG5" s="236"/>
      <c r="DH5" s="236"/>
      <c r="DI5" s="236"/>
      <c r="DJ5" s="236"/>
      <c r="DK5" s="237"/>
      <c r="DO5" s="169"/>
      <c r="DP5" s="235" t="s">
        <v>102</v>
      </c>
      <c r="DQ5" s="236"/>
      <c r="DR5" s="236"/>
      <c r="DS5" s="236"/>
      <c r="DT5" s="236"/>
      <c r="DU5" s="236"/>
      <c r="DV5" s="236"/>
      <c r="DW5" s="236"/>
      <c r="DX5" s="236"/>
      <c r="DY5" s="237"/>
      <c r="ED5" s="169"/>
      <c r="EE5" s="235"/>
      <c r="EF5" s="236"/>
      <c r="EG5" s="236"/>
      <c r="EH5" s="236"/>
      <c r="EI5" s="236"/>
      <c r="EJ5" s="236"/>
      <c r="EK5" s="236"/>
      <c r="EL5" s="236"/>
      <c r="EM5" s="236"/>
      <c r="EN5" s="237"/>
      <c r="ES5" s="169"/>
      <c r="ET5" s="235"/>
      <c r="EU5" s="236"/>
      <c r="EV5" s="236"/>
      <c r="EW5" s="236"/>
      <c r="EX5" s="236"/>
      <c r="EY5" s="236"/>
      <c r="EZ5" s="236"/>
      <c r="FA5" s="236"/>
      <c r="FB5" s="236"/>
      <c r="FC5" s="237"/>
    </row>
    <row r="6" spans="2:161" ht="14.25" thickBot="1" x14ac:dyDescent="0.3">
      <c r="B6" s="143" t="s">
        <v>0</v>
      </c>
      <c r="C6" s="143" t="s">
        <v>4</v>
      </c>
      <c r="D6" s="143" t="s">
        <v>2</v>
      </c>
      <c r="E6" s="144" t="s">
        <v>25</v>
      </c>
      <c r="F6" s="144" t="s">
        <v>26</v>
      </c>
      <c r="G6" s="145" t="s">
        <v>26</v>
      </c>
      <c r="H6" s="144" t="s">
        <v>25</v>
      </c>
      <c r="I6" s="145" t="s">
        <v>26</v>
      </c>
      <c r="J6" s="144" t="s">
        <v>26</v>
      </c>
      <c r="K6" s="146" t="s">
        <v>6</v>
      </c>
      <c r="L6" s="147" t="s">
        <v>22</v>
      </c>
      <c r="M6" s="147" t="s">
        <v>23</v>
      </c>
      <c r="P6" s="3"/>
      <c r="AC6" s="243"/>
      <c r="AD6" s="244"/>
      <c r="AE6" s="177"/>
      <c r="AF6" s="178"/>
      <c r="AG6" s="178"/>
      <c r="AH6" s="178"/>
      <c r="AI6" s="179"/>
      <c r="AJ6" s="179"/>
      <c r="AK6" s="180"/>
      <c r="AL6" s="180"/>
      <c r="AM6" s="180"/>
      <c r="AN6" s="181"/>
      <c r="AO6" s="241" t="s">
        <v>82</v>
      </c>
      <c r="AP6" s="242"/>
      <c r="AQ6" s="182">
        <f>AQ5</f>
        <v>105000</v>
      </c>
      <c r="AR6" s="183" t="s">
        <v>21</v>
      </c>
      <c r="AT6" s="184"/>
      <c r="AU6" s="225" t="s">
        <v>63</v>
      </c>
      <c r="AV6" s="226"/>
      <c r="AW6" s="185">
        <f>$AE$4</f>
        <v>1</v>
      </c>
      <c r="AX6" s="186" t="s">
        <v>20</v>
      </c>
      <c r="AY6" s="187"/>
      <c r="AZ6" s="227" t="s">
        <v>82</v>
      </c>
      <c r="BA6" s="228"/>
      <c r="BB6" s="226"/>
      <c r="BC6" s="188">
        <f>$AQ$4</f>
        <v>105000</v>
      </c>
      <c r="BD6" s="189" t="s">
        <v>21</v>
      </c>
      <c r="BI6" s="184"/>
      <c r="BJ6" s="225" t="s">
        <v>63</v>
      </c>
      <c r="BK6" s="226"/>
      <c r="BL6" s="185">
        <f>$AE$4</f>
        <v>1</v>
      </c>
      <c r="BM6" s="186" t="s">
        <v>20</v>
      </c>
      <c r="BN6" s="187"/>
      <c r="BO6" s="227" t="s">
        <v>82</v>
      </c>
      <c r="BP6" s="228"/>
      <c r="BQ6" s="226"/>
      <c r="BR6" s="188">
        <f>$AQ$4</f>
        <v>105000</v>
      </c>
      <c r="BS6" s="189" t="s">
        <v>21</v>
      </c>
      <c r="BX6" s="184"/>
      <c r="BY6" s="225" t="s">
        <v>63</v>
      </c>
      <c r="BZ6" s="226"/>
      <c r="CA6" s="185">
        <f>$AE$4</f>
        <v>1</v>
      </c>
      <c r="CB6" s="186" t="s">
        <v>20</v>
      </c>
      <c r="CC6" s="187"/>
      <c r="CD6" s="227" t="s">
        <v>82</v>
      </c>
      <c r="CE6" s="228"/>
      <c r="CF6" s="226"/>
      <c r="CG6" s="188">
        <f>$AQ$4</f>
        <v>105000</v>
      </c>
      <c r="CH6" s="189" t="s">
        <v>21</v>
      </c>
      <c r="CM6" s="184"/>
      <c r="CN6" s="225" t="s">
        <v>63</v>
      </c>
      <c r="CO6" s="226"/>
      <c r="CP6" s="185">
        <f>$AE$4</f>
        <v>1</v>
      </c>
      <c r="CQ6" s="186" t="s">
        <v>20</v>
      </c>
      <c r="CR6" s="187"/>
      <c r="CS6" s="227" t="s">
        <v>82</v>
      </c>
      <c r="CT6" s="228"/>
      <c r="CU6" s="226"/>
      <c r="CV6" s="188">
        <f>$AQ$4</f>
        <v>105000</v>
      </c>
      <c r="CW6" s="189" t="s">
        <v>21</v>
      </c>
      <c r="DA6" s="184"/>
      <c r="DB6" s="225" t="s">
        <v>63</v>
      </c>
      <c r="DC6" s="226"/>
      <c r="DD6" s="185">
        <f>$AE$4</f>
        <v>1</v>
      </c>
      <c r="DE6" s="186" t="s">
        <v>20</v>
      </c>
      <c r="DF6" s="187"/>
      <c r="DG6" s="227" t="s">
        <v>82</v>
      </c>
      <c r="DH6" s="228"/>
      <c r="DI6" s="226"/>
      <c r="DJ6" s="188">
        <f>$AQ$4</f>
        <v>105000</v>
      </c>
      <c r="DK6" s="189" t="s">
        <v>21</v>
      </c>
      <c r="DO6" s="184"/>
      <c r="DP6" s="225" t="s">
        <v>63</v>
      </c>
      <c r="DQ6" s="226"/>
      <c r="DR6" s="185">
        <f>$AE$4</f>
        <v>1</v>
      </c>
      <c r="DS6" s="186" t="s">
        <v>20</v>
      </c>
      <c r="DT6" s="187"/>
      <c r="DU6" s="227" t="s">
        <v>82</v>
      </c>
      <c r="DV6" s="228"/>
      <c r="DW6" s="226"/>
      <c r="DX6" s="188">
        <f>$AQ$4</f>
        <v>105000</v>
      </c>
      <c r="DY6" s="189" t="s">
        <v>21</v>
      </c>
      <c r="ED6" s="184"/>
      <c r="EE6" s="225" t="s">
        <v>63</v>
      </c>
      <c r="EF6" s="226"/>
      <c r="EG6" s="185">
        <f>$AE$4</f>
        <v>1</v>
      </c>
      <c r="EH6" s="186" t="s">
        <v>20</v>
      </c>
      <c r="EI6" s="187"/>
      <c r="EJ6" s="227" t="s">
        <v>82</v>
      </c>
      <c r="EK6" s="228"/>
      <c r="EL6" s="226"/>
      <c r="EM6" s="188">
        <f>$AQ$4</f>
        <v>105000</v>
      </c>
      <c r="EN6" s="189" t="s">
        <v>21</v>
      </c>
      <c r="ES6" s="184"/>
      <c r="ET6" s="225" t="s">
        <v>63</v>
      </c>
      <c r="EU6" s="226"/>
      <c r="EV6" s="185">
        <f>$AE$4</f>
        <v>1</v>
      </c>
      <c r="EW6" s="186" t="s">
        <v>20</v>
      </c>
      <c r="EX6" s="187"/>
      <c r="EY6" s="227" t="s">
        <v>82</v>
      </c>
      <c r="EZ6" s="228"/>
      <c r="FA6" s="226"/>
      <c r="FB6" s="188">
        <f>$AQ$4</f>
        <v>105000</v>
      </c>
      <c r="FC6" s="189" t="s">
        <v>21</v>
      </c>
    </row>
    <row r="7" spans="2:161" ht="13.5" x14ac:dyDescent="0.25">
      <c r="B7" s="148" t="s">
        <v>12</v>
      </c>
      <c r="C7" s="148" t="s">
        <v>13</v>
      </c>
      <c r="D7" s="148" t="s">
        <v>9</v>
      </c>
      <c r="E7" s="147" t="s">
        <v>14</v>
      </c>
      <c r="F7" s="147" t="s">
        <v>14</v>
      </c>
      <c r="G7" s="149" t="s">
        <v>15</v>
      </c>
      <c r="H7" s="147" t="s">
        <v>16</v>
      </c>
      <c r="I7" s="149" t="s">
        <v>16</v>
      </c>
      <c r="J7" s="147" t="s">
        <v>16</v>
      </c>
      <c r="K7" s="150" t="s">
        <v>17</v>
      </c>
      <c r="L7" s="147"/>
      <c r="M7" s="147"/>
      <c r="P7" s="3"/>
      <c r="AC7" s="168"/>
      <c r="AD7" s="276" t="s">
        <v>81</v>
      </c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8"/>
      <c r="AT7" s="184"/>
      <c r="AU7" s="262"/>
      <c r="AV7" s="261"/>
      <c r="AW7" s="190"/>
      <c r="AX7" s="191"/>
      <c r="AY7" s="192"/>
      <c r="AZ7" s="245" t="s">
        <v>82</v>
      </c>
      <c r="BA7" s="246"/>
      <c r="BB7" s="261"/>
      <c r="BC7" s="193">
        <f>$AQ$5</f>
        <v>105000</v>
      </c>
      <c r="BD7" s="176" t="s">
        <v>21</v>
      </c>
      <c r="BI7" s="184"/>
      <c r="BJ7" s="262"/>
      <c r="BK7" s="261"/>
      <c r="BL7" s="194"/>
      <c r="BM7" s="191"/>
      <c r="BN7" s="192"/>
      <c r="BO7" s="245" t="s">
        <v>82</v>
      </c>
      <c r="BP7" s="246"/>
      <c r="BQ7" s="261"/>
      <c r="BR7" s="193">
        <f>$AQ$5</f>
        <v>105000</v>
      </c>
      <c r="BS7" s="176" t="s">
        <v>21</v>
      </c>
      <c r="BX7" s="184"/>
      <c r="BY7" s="262"/>
      <c r="BZ7" s="261"/>
      <c r="CA7" s="194"/>
      <c r="CB7" s="191"/>
      <c r="CC7" s="192"/>
      <c r="CD7" s="245" t="s">
        <v>82</v>
      </c>
      <c r="CE7" s="246"/>
      <c r="CF7" s="261"/>
      <c r="CG7" s="193">
        <f>$AQ$5</f>
        <v>105000</v>
      </c>
      <c r="CH7" s="176" t="s">
        <v>21</v>
      </c>
      <c r="CM7" s="184"/>
      <c r="CN7" s="262"/>
      <c r="CO7" s="261"/>
      <c r="CP7" s="194"/>
      <c r="CQ7" s="191"/>
      <c r="CR7" s="192"/>
      <c r="CS7" s="245" t="s">
        <v>82</v>
      </c>
      <c r="CT7" s="246"/>
      <c r="CU7" s="261"/>
      <c r="CV7" s="193">
        <f>$AQ$5</f>
        <v>105000</v>
      </c>
      <c r="CW7" s="176" t="s">
        <v>21</v>
      </c>
      <c r="DA7" s="184"/>
      <c r="DB7" s="262"/>
      <c r="DC7" s="261"/>
      <c r="DD7" s="194"/>
      <c r="DE7" s="191"/>
      <c r="DF7" s="192"/>
      <c r="DG7" s="245" t="s">
        <v>82</v>
      </c>
      <c r="DH7" s="246"/>
      <c r="DI7" s="261"/>
      <c r="DJ7" s="193">
        <f>$AQ$5</f>
        <v>105000</v>
      </c>
      <c r="DK7" s="176" t="s">
        <v>21</v>
      </c>
      <c r="DO7" s="184"/>
      <c r="DP7" s="262"/>
      <c r="DQ7" s="261"/>
      <c r="DR7" s="194"/>
      <c r="DS7" s="191"/>
      <c r="DT7" s="192"/>
      <c r="DU7" s="245" t="s">
        <v>82</v>
      </c>
      <c r="DV7" s="246"/>
      <c r="DW7" s="261"/>
      <c r="DX7" s="193">
        <f>$AQ$5</f>
        <v>105000</v>
      </c>
      <c r="DY7" s="176" t="s">
        <v>21</v>
      </c>
      <c r="ED7" s="184"/>
      <c r="EE7" s="262"/>
      <c r="EF7" s="261"/>
      <c r="EG7" s="194"/>
      <c r="EH7" s="191"/>
      <c r="EI7" s="192"/>
      <c r="EJ7" s="245" t="s">
        <v>82</v>
      </c>
      <c r="EK7" s="246"/>
      <c r="EL7" s="261"/>
      <c r="EM7" s="193">
        <f>$AQ$5</f>
        <v>105000</v>
      </c>
      <c r="EN7" s="176" t="s">
        <v>21</v>
      </c>
      <c r="ES7" s="184"/>
      <c r="ET7" s="262"/>
      <c r="EU7" s="261"/>
      <c r="EV7" s="194"/>
      <c r="EW7" s="191"/>
      <c r="EX7" s="192"/>
      <c r="EY7" s="245" t="s">
        <v>82</v>
      </c>
      <c r="EZ7" s="246"/>
      <c r="FA7" s="261"/>
      <c r="FB7" s="193">
        <f>$AQ$5</f>
        <v>105000</v>
      </c>
      <c r="FC7" s="176" t="s">
        <v>21</v>
      </c>
    </row>
    <row r="8" spans="2:161" ht="14.25" thickBot="1" x14ac:dyDescent="0.3">
      <c r="B8" s="148" t="s">
        <v>1</v>
      </c>
      <c r="C8" s="148" t="s">
        <v>3</v>
      </c>
      <c r="D8" s="148" t="s">
        <v>18</v>
      </c>
      <c r="E8" s="147" t="s">
        <v>19</v>
      </c>
      <c r="F8" s="147" t="s">
        <v>19</v>
      </c>
      <c r="G8" s="149" t="s">
        <v>8</v>
      </c>
      <c r="H8" s="147" t="s">
        <v>10</v>
      </c>
      <c r="I8" s="149" t="s">
        <v>10</v>
      </c>
      <c r="J8" s="147" t="s">
        <v>5</v>
      </c>
      <c r="K8" s="150" t="s">
        <v>7</v>
      </c>
      <c r="L8" s="147"/>
      <c r="M8" s="147"/>
      <c r="O8" s="6"/>
      <c r="P8" s="3"/>
      <c r="AC8" s="266"/>
      <c r="AD8" s="62"/>
      <c r="AE8" s="63" t="s">
        <v>106</v>
      </c>
      <c r="AF8" s="63" t="s">
        <v>93</v>
      </c>
      <c r="AG8" s="63" t="s">
        <v>94</v>
      </c>
      <c r="AH8" s="63" t="s">
        <v>95</v>
      </c>
      <c r="AI8" s="63" t="s">
        <v>96</v>
      </c>
      <c r="AJ8" s="63" t="s">
        <v>97</v>
      </c>
      <c r="AK8" s="63"/>
      <c r="AL8" s="63"/>
      <c r="AM8" s="63"/>
      <c r="AN8" s="63"/>
      <c r="AO8" s="63"/>
      <c r="AP8" s="63"/>
      <c r="AQ8" s="63"/>
      <c r="AR8" s="64"/>
      <c r="AT8" s="96"/>
      <c r="AU8" s="259"/>
      <c r="AV8" s="260"/>
      <c r="AW8" s="134"/>
      <c r="AX8" s="135"/>
      <c r="AY8" s="136"/>
      <c r="AZ8" s="260" t="s">
        <v>82</v>
      </c>
      <c r="BA8" s="260"/>
      <c r="BB8" s="260"/>
      <c r="BC8" s="137">
        <f>$AQ$6</f>
        <v>105000</v>
      </c>
      <c r="BD8" s="138" t="s">
        <v>21</v>
      </c>
      <c r="BI8" s="96"/>
      <c r="BJ8" s="259"/>
      <c r="BK8" s="260"/>
      <c r="BL8" s="140"/>
      <c r="BM8" s="135"/>
      <c r="BN8" s="167"/>
      <c r="BO8" s="260" t="s">
        <v>82</v>
      </c>
      <c r="BP8" s="260"/>
      <c r="BQ8" s="260"/>
      <c r="BR8" s="137">
        <f>$AQ$6</f>
        <v>105000</v>
      </c>
      <c r="BS8" s="138" t="s">
        <v>21</v>
      </c>
      <c r="BX8" s="96"/>
      <c r="BY8" s="259"/>
      <c r="BZ8" s="260"/>
      <c r="CA8" s="140"/>
      <c r="CB8" s="135"/>
      <c r="CC8" s="136"/>
      <c r="CD8" s="260" t="s">
        <v>82</v>
      </c>
      <c r="CE8" s="260"/>
      <c r="CF8" s="260"/>
      <c r="CG8" s="137">
        <f>$AQ$6</f>
        <v>105000</v>
      </c>
      <c r="CH8" s="138" t="s">
        <v>21</v>
      </c>
      <c r="CM8" s="96"/>
      <c r="CN8" s="259"/>
      <c r="CO8" s="260"/>
      <c r="CP8" s="140"/>
      <c r="CQ8" s="135"/>
      <c r="CR8" s="167"/>
      <c r="CS8" s="260" t="s">
        <v>82</v>
      </c>
      <c r="CT8" s="260"/>
      <c r="CU8" s="260"/>
      <c r="CV8" s="137">
        <f>$AQ$6</f>
        <v>105000</v>
      </c>
      <c r="CW8" s="138" t="s">
        <v>21</v>
      </c>
      <c r="DA8" s="96"/>
      <c r="DB8" s="259"/>
      <c r="DC8" s="260"/>
      <c r="DD8" s="140"/>
      <c r="DE8" s="135"/>
      <c r="DF8" s="136"/>
      <c r="DG8" s="260" t="s">
        <v>82</v>
      </c>
      <c r="DH8" s="260"/>
      <c r="DI8" s="260"/>
      <c r="DJ8" s="137">
        <f>$AQ$6</f>
        <v>105000</v>
      </c>
      <c r="DK8" s="138" t="s">
        <v>21</v>
      </c>
      <c r="DO8" s="96"/>
      <c r="DP8" s="259"/>
      <c r="DQ8" s="260"/>
      <c r="DR8" s="140"/>
      <c r="DS8" s="135"/>
      <c r="DT8" s="167"/>
      <c r="DU8" s="260" t="s">
        <v>82</v>
      </c>
      <c r="DV8" s="260"/>
      <c r="DW8" s="260"/>
      <c r="DX8" s="137">
        <f>$AQ$6</f>
        <v>105000</v>
      </c>
      <c r="DY8" s="138" t="s">
        <v>21</v>
      </c>
      <c r="ED8" s="96"/>
      <c r="EE8" s="259"/>
      <c r="EF8" s="260"/>
      <c r="EG8" s="140"/>
      <c r="EH8" s="135"/>
      <c r="EI8" s="136"/>
      <c r="EJ8" s="260" t="s">
        <v>82</v>
      </c>
      <c r="EK8" s="260"/>
      <c r="EL8" s="260"/>
      <c r="EM8" s="137">
        <f>$AQ$6</f>
        <v>105000</v>
      </c>
      <c r="EN8" s="138" t="s">
        <v>21</v>
      </c>
      <c r="ES8" s="96"/>
      <c r="ET8" s="259"/>
      <c r="EU8" s="260"/>
      <c r="EV8" s="140"/>
      <c r="EW8" s="135"/>
      <c r="EX8" s="157"/>
      <c r="EY8" s="260" t="s">
        <v>82</v>
      </c>
      <c r="EZ8" s="260"/>
      <c r="FA8" s="260"/>
      <c r="FB8" s="137">
        <f>$AQ$6</f>
        <v>105000</v>
      </c>
      <c r="FC8" s="138" t="s">
        <v>21</v>
      </c>
    </row>
    <row r="9" spans="2:161" ht="13.7" customHeight="1" x14ac:dyDescent="0.25">
      <c r="B9" s="196">
        <f>$H$4</f>
        <v>37500</v>
      </c>
      <c r="C9" s="200">
        <f t="shared" ref="C9:C72" si="0">SUM(D9-$D$9)</f>
        <v>0</v>
      </c>
      <c r="D9" s="200">
        <v>1221.25</v>
      </c>
      <c r="E9" s="196">
        <v>0</v>
      </c>
      <c r="F9" s="196">
        <f>E9</f>
        <v>0</v>
      </c>
      <c r="G9" s="196">
        <f t="shared" ref="G9" si="1">F9*$D$4</f>
        <v>0</v>
      </c>
      <c r="H9" s="197">
        <f t="shared" ref="H9" si="2">(E9*$D$4)/B9</f>
        <v>0</v>
      </c>
      <c r="I9" s="197">
        <f>H9</f>
        <v>0</v>
      </c>
      <c r="J9" s="198">
        <f t="shared" ref="J9:J72" si="3">I9/12</f>
        <v>0</v>
      </c>
      <c r="K9" s="198">
        <v>0</v>
      </c>
      <c r="L9" s="199">
        <v>42736</v>
      </c>
      <c r="M9" s="198" t="s">
        <v>85</v>
      </c>
      <c r="P9" s="3"/>
      <c r="AC9" s="266"/>
      <c r="AD9" s="283"/>
      <c r="AE9" s="281" t="s">
        <v>87</v>
      </c>
      <c r="AF9" s="281" t="s">
        <v>88</v>
      </c>
      <c r="AG9" s="281" t="s">
        <v>89</v>
      </c>
      <c r="AH9" s="281" t="s">
        <v>90</v>
      </c>
      <c r="AI9" s="281" t="s">
        <v>91</v>
      </c>
      <c r="AJ9" s="281" t="s">
        <v>92</v>
      </c>
      <c r="AK9" s="279"/>
      <c r="AL9" s="279"/>
      <c r="AM9" s="279"/>
      <c r="AN9" s="273"/>
      <c r="AO9" s="273"/>
      <c r="AP9" s="273"/>
      <c r="AQ9" s="270"/>
      <c r="AR9" s="267"/>
      <c r="AT9" s="275" t="s">
        <v>74</v>
      </c>
      <c r="AU9" s="97" t="s">
        <v>0</v>
      </c>
      <c r="AV9" s="98" t="s">
        <v>4</v>
      </c>
      <c r="AW9" s="98" t="s">
        <v>2</v>
      </c>
      <c r="AX9" s="99" t="s">
        <v>79</v>
      </c>
      <c r="AY9" s="99" t="s">
        <v>80</v>
      </c>
      <c r="AZ9" s="100" t="s">
        <v>80</v>
      </c>
      <c r="BA9" s="99" t="s">
        <v>79</v>
      </c>
      <c r="BB9" s="100" t="s">
        <v>80</v>
      </c>
      <c r="BC9" s="99" t="s">
        <v>80</v>
      </c>
      <c r="BD9" s="101"/>
      <c r="BE9" s="93"/>
      <c r="BF9" s="93"/>
      <c r="BI9" s="275" t="s">
        <v>74</v>
      </c>
      <c r="BJ9" s="97" t="s">
        <v>0</v>
      </c>
      <c r="BK9" s="98" t="s">
        <v>4</v>
      </c>
      <c r="BL9" s="98" t="s">
        <v>2</v>
      </c>
      <c r="BM9" s="99" t="s">
        <v>79</v>
      </c>
      <c r="BN9" s="99" t="s">
        <v>80</v>
      </c>
      <c r="BO9" s="100" t="s">
        <v>80</v>
      </c>
      <c r="BP9" s="99" t="s">
        <v>79</v>
      </c>
      <c r="BQ9" s="100" t="s">
        <v>80</v>
      </c>
      <c r="BR9" s="99" t="s">
        <v>80</v>
      </c>
      <c r="BS9" s="101"/>
      <c r="BT9" s="93"/>
      <c r="BU9" s="93"/>
      <c r="BX9" s="275" t="s">
        <v>74</v>
      </c>
      <c r="BY9" s="97" t="s">
        <v>0</v>
      </c>
      <c r="BZ9" s="98" t="s">
        <v>4</v>
      </c>
      <c r="CA9" s="98" t="s">
        <v>2</v>
      </c>
      <c r="CB9" s="99" t="s">
        <v>79</v>
      </c>
      <c r="CC9" s="99" t="s">
        <v>80</v>
      </c>
      <c r="CD9" s="100" t="s">
        <v>80</v>
      </c>
      <c r="CE9" s="99" t="s">
        <v>79</v>
      </c>
      <c r="CF9" s="100" t="s">
        <v>80</v>
      </c>
      <c r="CG9" s="99" t="s">
        <v>80</v>
      </c>
      <c r="CH9" s="101"/>
      <c r="CI9" s="93"/>
      <c r="CJ9" s="93"/>
      <c r="CM9" s="275" t="s">
        <v>74</v>
      </c>
      <c r="CN9" s="97" t="s">
        <v>0</v>
      </c>
      <c r="CO9" s="98" t="s">
        <v>4</v>
      </c>
      <c r="CP9" s="98" t="s">
        <v>2</v>
      </c>
      <c r="CQ9" s="99" t="s">
        <v>79</v>
      </c>
      <c r="CR9" s="99" t="s">
        <v>80</v>
      </c>
      <c r="CS9" s="100" t="s">
        <v>80</v>
      </c>
      <c r="CT9" s="99" t="s">
        <v>79</v>
      </c>
      <c r="CU9" s="100" t="s">
        <v>80</v>
      </c>
      <c r="CV9" s="99" t="s">
        <v>80</v>
      </c>
      <c r="CW9" s="101"/>
      <c r="CX9" s="93"/>
      <c r="CY9" s="93"/>
      <c r="DA9" s="275" t="s">
        <v>74</v>
      </c>
      <c r="DB9" s="97" t="s">
        <v>0</v>
      </c>
      <c r="DC9" s="98" t="s">
        <v>4</v>
      </c>
      <c r="DD9" s="98" t="s">
        <v>2</v>
      </c>
      <c r="DE9" s="99" t="s">
        <v>79</v>
      </c>
      <c r="DF9" s="99" t="s">
        <v>80</v>
      </c>
      <c r="DG9" s="100" t="s">
        <v>80</v>
      </c>
      <c r="DH9" s="99" t="s">
        <v>79</v>
      </c>
      <c r="DI9" s="100" t="s">
        <v>80</v>
      </c>
      <c r="DJ9" s="99" t="s">
        <v>80</v>
      </c>
      <c r="DK9" s="101"/>
      <c r="DL9" s="93"/>
      <c r="DM9" s="93"/>
      <c r="DO9" s="275" t="s">
        <v>74</v>
      </c>
      <c r="DP9" s="97" t="s">
        <v>0</v>
      </c>
      <c r="DQ9" s="98" t="s">
        <v>4</v>
      </c>
      <c r="DR9" s="98" t="s">
        <v>2</v>
      </c>
      <c r="DS9" s="99" t="s">
        <v>79</v>
      </c>
      <c r="DT9" s="99" t="s">
        <v>80</v>
      </c>
      <c r="DU9" s="100" t="s">
        <v>80</v>
      </c>
      <c r="DV9" s="99" t="s">
        <v>79</v>
      </c>
      <c r="DW9" s="100" t="s">
        <v>80</v>
      </c>
      <c r="DX9" s="99" t="s">
        <v>80</v>
      </c>
      <c r="DY9" s="101"/>
      <c r="DZ9" s="93"/>
      <c r="EA9" s="93"/>
      <c r="ED9" s="275" t="s">
        <v>74</v>
      </c>
      <c r="EE9" s="97" t="s">
        <v>0</v>
      </c>
      <c r="EF9" s="98" t="s">
        <v>4</v>
      </c>
      <c r="EG9" s="98" t="s">
        <v>2</v>
      </c>
      <c r="EH9" s="99" t="s">
        <v>79</v>
      </c>
      <c r="EI9" s="99" t="s">
        <v>80</v>
      </c>
      <c r="EJ9" s="100" t="s">
        <v>80</v>
      </c>
      <c r="EK9" s="99" t="s">
        <v>79</v>
      </c>
      <c r="EL9" s="100" t="s">
        <v>80</v>
      </c>
      <c r="EM9" s="99" t="s">
        <v>80</v>
      </c>
      <c r="EN9" s="101"/>
      <c r="EO9" s="93"/>
      <c r="EP9" s="93"/>
      <c r="ES9" s="275" t="s">
        <v>74</v>
      </c>
      <c r="ET9" s="97" t="s">
        <v>0</v>
      </c>
      <c r="EU9" s="98" t="s">
        <v>4</v>
      </c>
      <c r="EV9" s="98" t="s">
        <v>2</v>
      </c>
      <c r="EW9" s="99" t="s">
        <v>79</v>
      </c>
      <c r="EX9" s="99" t="s">
        <v>80</v>
      </c>
      <c r="EY9" s="100" t="s">
        <v>80</v>
      </c>
      <c r="EZ9" s="99" t="s">
        <v>79</v>
      </c>
      <c r="FA9" s="100" t="s">
        <v>80</v>
      </c>
      <c r="FB9" s="99" t="s">
        <v>80</v>
      </c>
      <c r="FC9" s="101"/>
      <c r="FD9" s="93"/>
      <c r="FE9" s="93"/>
    </row>
    <row r="10" spans="2:161" ht="13.5" x14ac:dyDescent="0.25">
      <c r="B10" s="196">
        <f t="shared" ref="B10:B73" si="4">$H$4</f>
        <v>37500</v>
      </c>
      <c r="C10" s="200">
        <f t="shared" si="0"/>
        <v>0.25</v>
      </c>
      <c r="D10" s="200">
        <v>1221.5</v>
      </c>
      <c r="E10" s="196">
        <v>5</v>
      </c>
      <c r="F10" s="196">
        <f>E10+F9</f>
        <v>5</v>
      </c>
      <c r="G10" s="196">
        <f>F10*$D$5</f>
        <v>6</v>
      </c>
      <c r="H10" s="197">
        <f>(E10*$D$5)/B10</f>
        <v>1.6000000000000001E-4</v>
      </c>
      <c r="I10" s="197">
        <f>H10+I9</f>
        <v>1.6000000000000001E-4</v>
      </c>
      <c r="J10" s="198">
        <f>I10/12</f>
        <v>1.3333333333333335E-5</v>
      </c>
      <c r="K10" s="198">
        <f>(C10-C9)/(H10/12)</f>
        <v>18749.999999999996</v>
      </c>
      <c r="L10" s="199">
        <f>$L$9+I10*30.4</f>
        <v>42736.004864000002</v>
      </c>
      <c r="M10" s="198"/>
      <c r="P10" s="3"/>
      <c r="AC10" s="266"/>
      <c r="AD10" s="283"/>
      <c r="AE10" s="281"/>
      <c r="AF10" s="281"/>
      <c r="AG10" s="281"/>
      <c r="AH10" s="281"/>
      <c r="AI10" s="281"/>
      <c r="AJ10" s="281"/>
      <c r="AK10" s="279"/>
      <c r="AL10" s="279"/>
      <c r="AM10" s="279"/>
      <c r="AN10" s="273"/>
      <c r="AO10" s="273"/>
      <c r="AP10" s="273"/>
      <c r="AQ10" s="271"/>
      <c r="AR10" s="268"/>
      <c r="AT10" s="275"/>
      <c r="AU10" s="97" t="s">
        <v>12</v>
      </c>
      <c r="AV10" s="98" t="s">
        <v>13</v>
      </c>
      <c r="AW10" s="98" t="s">
        <v>9</v>
      </c>
      <c r="AX10" s="99" t="s">
        <v>75</v>
      </c>
      <c r="AY10" s="99" t="s">
        <v>14</v>
      </c>
      <c r="AZ10" s="100" t="s">
        <v>15</v>
      </c>
      <c r="BA10" s="99" t="s">
        <v>76</v>
      </c>
      <c r="BB10" s="100" t="s">
        <v>16</v>
      </c>
      <c r="BC10" s="99" t="s">
        <v>16</v>
      </c>
      <c r="BD10" s="101"/>
      <c r="BE10" s="93"/>
      <c r="BF10" s="102"/>
      <c r="BI10" s="275"/>
      <c r="BJ10" s="97" t="s">
        <v>12</v>
      </c>
      <c r="BK10" s="98" t="s">
        <v>13</v>
      </c>
      <c r="BL10" s="98" t="s">
        <v>9</v>
      </c>
      <c r="BM10" s="99" t="s">
        <v>75</v>
      </c>
      <c r="BN10" s="99" t="s">
        <v>14</v>
      </c>
      <c r="BO10" s="100" t="s">
        <v>15</v>
      </c>
      <c r="BP10" s="99" t="s">
        <v>76</v>
      </c>
      <c r="BQ10" s="100" t="s">
        <v>16</v>
      </c>
      <c r="BR10" s="99" t="s">
        <v>16</v>
      </c>
      <c r="BS10" s="101"/>
      <c r="BT10" s="93"/>
      <c r="BU10" s="102"/>
      <c r="BX10" s="275"/>
      <c r="BY10" s="97" t="s">
        <v>12</v>
      </c>
      <c r="BZ10" s="98" t="s">
        <v>13</v>
      </c>
      <c r="CA10" s="98" t="s">
        <v>9</v>
      </c>
      <c r="CB10" s="99" t="s">
        <v>75</v>
      </c>
      <c r="CC10" s="99" t="s">
        <v>14</v>
      </c>
      <c r="CD10" s="100" t="s">
        <v>15</v>
      </c>
      <c r="CE10" s="99" t="s">
        <v>76</v>
      </c>
      <c r="CF10" s="100" t="s">
        <v>16</v>
      </c>
      <c r="CG10" s="99" t="s">
        <v>16</v>
      </c>
      <c r="CH10" s="101"/>
      <c r="CI10" s="93"/>
      <c r="CJ10" s="102"/>
      <c r="CM10" s="275"/>
      <c r="CN10" s="97" t="s">
        <v>12</v>
      </c>
      <c r="CO10" s="98" t="s">
        <v>13</v>
      </c>
      <c r="CP10" s="98" t="s">
        <v>9</v>
      </c>
      <c r="CQ10" s="99" t="s">
        <v>75</v>
      </c>
      <c r="CR10" s="99" t="s">
        <v>14</v>
      </c>
      <c r="CS10" s="100" t="s">
        <v>15</v>
      </c>
      <c r="CT10" s="99" t="s">
        <v>76</v>
      </c>
      <c r="CU10" s="100" t="s">
        <v>16</v>
      </c>
      <c r="CV10" s="99" t="s">
        <v>16</v>
      </c>
      <c r="CW10" s="101"/>
      <c r="CX10" s="93"/>
      <c r="CY10" s="102"/>
      <c r="DA10" s="275"/>
      <c r="DB10" s="97" t="s">
        <v>12</v>
      </c>
      <c r="DC10" s="98" t="s">
        <v>13</v>
      </c>
      <c r="DD10" s="98" t="s">
        <v>9</v>
      </c>
      <c r="DE10" s="99" t="s">
        <v>75</v>
      </c>
      <c r="DF10" s="99" t="s">
        <v>14</v>
      </c>
      <c r="DG10" s="100" t="s">
        <v>15</v>
      </c>
      <c r="DH10" s="99" t="s">
        <v>76</v>
      </c>
      <c r="DI10" s="100" t="s">
        <v>16</v>
      </c>
      <c r="DJ10" s="99" t="s">
        <v>16</v>
      </c>
      <c r="DK10" s="101"/>
      <c r="DL10" s="93"/>
      <c r="DM10" s="102"/>
      <c r="DO10" s="275"/>
      <c r="DP10" s="97" t="s">
        <v>12</v>
      </c>
      <c r="DQ10" s="98" t="s">
        <v>13</v>
      </c>
      <c r="DR10" s="98" t="s">
        <v>9</v>
      </c>
      <c r="DS10" s="99" t="s">
        <v>75</v>
      </c>
      <c r="DT10" s="99" t="s">
        <v>14</v>
      </c>
      <c r="DU10" s="100" t="s">
        <v>15</v>
      </c>
      <c r="DV10" s="99" t="s">
        <v>76</v>
      </c>
      <c r="DW10" s="100" t="s">
        <v>16</v>
      </c>
      <c r="DX10" s="99" t="s">
        <v>16</v>
      </c>
      <c r="DY10" s="101"/>
      <c r="DZ10" s="93"/>
      <c r="EA10" s="102"/>
      <c r="ED10" s="275"/>
      <c r="EE10" s="97" t="s">
        <v>12</v>
      </c>
      <c r="EF10" s="98" t="s">
        <v>13</v>
      </c>
      <c r="EG10" s="98" t="s">
        <v>9</v>
      </c>
      <c r="EH10" s="99" t="s">
        <v>75</v>
      </c>
      <c r="EI10" s="99" t="s">
        <v>14</v>
      </c>
      <c r="EJ10" s="100" t="s">
        <v>15</v>
      </c>
      <c r="EK10" s="99" t="s">
        <v>76</v>
      </c>
      <c r="EL10" s="100" t="s">
        <v>16</v>
      </c>
      <c r="EM10" s="99" t="s">
        <v>16</v>
      </c>
      <c r="EN10" s="101"/>
      <c r="EO10" s="93"/>
      <c r="EP10" s="102"/>
      <c r="ES10" s="275"/>
      <c r="ET10" s="97" t="s">
        <v>12</v>
      </c>
      <c r="EU10" s="98" t="s">
        <v>13</v>
      </c>
      <c r="EV10" s="98" t="s">
        <v>9</v>
      </c>
      <c r="EW10" s="99" t="s">
        <v>75</v>
      </c>
      <c r="EX10" s="99" t="s">
        <v>14</v>
      </c>
      <c r="EY10" s="100" t="s">
        <v>15</v>
      </c>
      <c r="EZ10" s="99" t="s">
        <v>76</v>
      </c>
      <c r="FA10" s="100" t="s">
        <v>16</v>
      </c>
      <c r="FB10" s="99" t="s">
        <v>16</v>
      </c>
      <c r="FC10" s="101"/>
      <c r="FD10" s="93"/>
      <c r="FE10" s="102"/>
    </row>
    <row r="11" spans="2:161" ht="14.25" thickBot="1" x14ac:dyDescent="0.3">
      <c r="B11" s="196">
        <f t="shared" si="4"/>
        <v>37500</v>
      </c>
      <c r="C11" s="200">
        <f t="shared" si="0"/>
        <v>0.5</v>
      </c>
      <c r="D11" s="200">
        <v>1221.75</v>
      </c>
      <c r="E11" s="196">
        <v>14</v>
      </c>
      <c r="F11" s="196">
        <f>E11+F10</f>
        <v>19</v>
      </c>
      <c r="G11" s="196">
        <f t="shared" ref="G11:G74" si="5">F11*$D$5</f>
        <v>22.8</v>
      </c>
      <c r="H11" s="197">
        <f t="shared" ref="H11:H20" si="6">(E11*$D$5)/B11</f>
        <v>4.4799999999999999E-4</v>
      </c>
      <c r="I11" s="197">
        <f>H11+I10</f>
        <v>6.0800000000000003E-4</v>
      </c>
      <c r="J11" s="198">
        <f t="shared" si="3"/>
        <v>5.0666666666666667E-5</v>
      </c>
      <c r="K11" s="198">
        <f>(C11-C10)/(H11/12)</f>
        <v>6696.4285714285716</v>
      </c>
      <c r="L11" s="199">
        <f t="shared" ref="L11:L74" si="7">$L$9+I11*30.4</f>
        <v>42736.018483200001</v>
      </c>
      <c r="M11" s="198"/>
      <c r="P11" s="3"/>
      <c r="AC11" s="266"/>
      <c r="AD11" s="284"/>
      <c r="AE11" s="282"/>
      <c r="AF11" s="282"/>
      <c r="AG11" s="282"/>
      <c r="AH11" s="282"/>
      <c r="AI11" s="282"/>
      <c r="AJ11" s="282"/>
      <c r="AK11" s="280"/>
      <c r="AL11" s="280"/>
      <c r="AM11" s="280"/>
      <c r="AN11" s="274"/>
      <c r="AO11" s="274"/>
      <c r="AP11" s="274"/>
      <c r="AQ11" s="272"/>
      <c r="AR11" s="269"/>
      <c r="AT11" s="275"/>
      <c r="AU11" s="103" t="s">
        <v>1</v>
      </c>
      <c r="AV11" s="104" t="s">
        <v>3</v>
      </c>
      <c r="AW11" s="104" t="s">
        <v>18</v>
      </c>
      <c r="AX11" s="104" t="s">
        <v>19</v>
      </c>
      <c r="AY11" s="104" t="s">
        <v>19</v>
      </c>
      <c r="AZ11" s="104" t="s">
        <v>8</v>
      </c>
      <c r="BA11" s="104" t="s">
        <v>10</v>
      </c>
      <c r="BB11" s="104" t="s">
        <v>10</v>
      </c>
      <c r="BC11" s="104" t="s">
        <v>5</v>
      </c>
      <c r="BD11" s="105"/>
      <c r="BE11" s="106" t="s">
        <v>77</v>
      </c>
      <c r="BF11" s="107" t="s">
        <v>22</v>
      </c>
      <c r="BI11" s="275"/>
      <c r="BJ11" s="103" t="s">
        <v>1</v>
      </c>
      <c r="BK11" s="104" t="s">
        <v>3</v>
      </c>
      <c r="BL11" s="104" t="s">
        <v>18</v>
      </c>
      <c r="BM11" s="104" t="s">
        <v>19</v>
      </c>
      <c r="BN11" s="104" t="s">
        <v>19</v>
      </c>
      <c r="BO11" s="104" t="s">
        <v>8</v>
      </c>
      <c r="BP11" s="104" t="s">
        <v>10</v>
      </c>
      <c r="BQ11" s="104" t="s">
        <v>10</v>
      </c>
      <c r="BR11" s="104" t="s">
        <v>5</v>
      </c>
      <c r="BS11" s="105"/>
      <c r="BT11" s="106" t="s">
        <v>77</v>
      </c>
      <c r="BU11" s="107" t="s">
        <v>22</v>
      </c>
      <c r="BX11" s="275"/>
      <c r="BY11" s="103" t="s">
        <v>1</v>
      </c>
      <c r="BZ11" s="104" t="s">
        <v>3</v>
      </c>
      <c r="CA11" s="104" t="s">
        <v>18</v>
      </c>
      <c r="CB11" s="104" t="s">
        <v>19</v>
      </c>
      <c r="CC11" s="104" t="s">
        <v>19</v>
      </c>
      <c r="CD11" s="104" t="s">
        <v>8</v>
      </c>
      <c r="CE11" s="104" t="s">
        <v>10</v>
      </c>
      <c r="CF11" s="104" t="s">
        <v>10</v>
      </c>
      <c r="CG11" s="104" t="s">
        <v>5</v>
      </c>
      <c r="CH11" s="105"/>
      <c r="CI11" s="106" t="s">
        <v>77</v>
      </c>
      <c r="CJ11" s="107" t="s">
        <v>22</v>
      </c>
      <c r="CM11" s="275"/>
      <c r="CN11" s="103" t="s">
        <v>1</v>
      </c>
      <c r="CO11" s="104" t="s">
        <v>3</v>
      </c>
      <c r="CP11" s="104" t="s">
        <v>18</v>
      </c>
      <c r="CQ11" s="104" t="s">
        <v>19</v>
      </c>
      <c r="CR11" s="104" t="s">
        <v>19</v>
      </c>
      <c r="CS11" s="104" t="s">
        <v>8</v>
      </c>
      <c r="CT11" s="104" t="s">
        <v>10</v>
      </c>
      <c r="CU11" s="104" t="s">
        <v>10</v>
      </c>
      <c r="CV11" s="104" t="s">
        <v>5</v>
      </c>
      <c r="CW11" s="105"/>
      <c r="CX11" s="106" t="s">
        <v>77</v>
      </c>
      <c r="CY11" s="107" t="s">
        <v>22</v>
      </c>
      <c r="DA11" s="275"/>
      <c r="DB11" s="103" t="s">
        <v>1</v>
      </c>
      <c r="DC11" s="104" t="s">
        <v>3</v>
      </c>
      <c r="DD11" s="104" t="s">
        <v>18</v>
      </c>
      <c r="DE11" s="104" t="s">
        <v>19</v>
      </c>
      <c r="DF11" s="104" t="s">
        <v>19</v>
      </c>
      <c r="DG11" s="104" t="s">
        <v>8</v>
      </c>
      <c r="DH11" s="104" t="s">
        <v>10</v>
      </c>
      <c r="DI11" s="104" t="s">
        <v>10</v>
      </c>
      <c r="DJ11" s="104" t="s">
        <v>5</v>
      </c>
      <c r="DK11" s="105"/>
      <c r="DL11" s="106" t="s">
        <v>77</v>
      </c>
      <c r="DM11" s="107" t="s">
        <v>22</v>
      </c>
      <c r="DO11" s="275"/>
      <c r="DP11" s="103" t="s">
        <v>1</v>
      </c>
      <c r="DQ11" s="104" t="s">
        <v>3</v>
      </c>
      <c r="DR11" s="104" t="s">
        <v>18</v>
      </c>
      <c r="DS11" s="104" t="s">
        <v>19</v>
      </c>
      <c r="DT11" s="104" t="s">
        <v>19</v>
      </c>
      <c r="DU11" s="104" t="s">
        <v>8</v>
      </c>
      <c r="DV11" s="104" t="s">
        <v>10</v>
      </c>
      <c r="DW11" s="104" t="s">
        <v>10</v>
      </c>
      <c r="DX11" s="104" t="s">
        <v>5</v>
      </c>
      <c r="DY11" s="105"/>
      <c r="DZ11" s="106" t="s">
        <v>77</v>
      </c>
      <c r="EA11" s="107" t="s">
        <v>22</v>
      </c>
      <c r="ED11" s="275"/>
      <c r="EE11" s="103" t="s">
        <v>1</v>
      </c>
      <c r="EF11" s="104" t="s">
        <v>3</v>
      </c>
      <c r="EG11" s="104" t="s">
        <v>18</v>
      </c>
      <c r="EH11" s="104" t="s">
        <v>19</v>
      </c>
      <c r="EI11" s="104" t="s">
        <v>19</v>
      </c>
      <c r="EJ11" s="104" t="s">
        <v>8</v>
      </c>
      <c r="EK11" s="104" t="s">
        <v>10</v>
      </c>
      <c r="EL11" s="104" t="s">
        <v>10</v>
      </c>
      <c r="EM11" s="104" t="s">
        <v>5</v>
      </c>
      <c r="EN11" s="105"/>
      <c r="EO11" s="106" t="s">
        <v>77</v>
      </c>
      <c r="EP11" s="107" t="s">
        <v>22</v>
      </c>
      <c r="ES11" s="275"/>
      <c r="ET11" s="103" t="s">
        <v>1</v>
      </c>
      <c r="EU11" s="104" t="s">
        <v>3</v>
      </c>
      <c r="EV11" s="104" t="s">
        <v>18</v>
      </c>
      <c r="EW11" s="104" t="s">
        <v>19</v>
      </c>
      <c r="EX11" s="104" t="s">
        <v>19</v>
      </c>
      <c r="EY11" s="104" t="s">
        <v>8</v>
      </c>
      <c r="EZ11" s="104" t="s">
        <v>10</v>
      </c>
      <c r="FA11" s="104" t="s">
        <v>10</v>
      </c>
      <c r="FB11" s="104" t="s">
        <v>5</v>
      </c>
      <c r="FC11" s="105"/>
      <c r="FD11" s="106" t="s">
        <v>77</v>
      </c>
      <c r="FE11" s="107" t="s">
        <v>22</v>
      </c>
    </row>
    <row r="12" spans="2:161" ht="13.5" x14ac:dyDescent="0.25">
      <c r="B12" s="196">
        <f t="shared" si="4"/>
        <v>37500</v>
      </c>
      <c r="C12" s="200">
        <f t="shared" si="0"/>
        <v>0.75</v>
      </c>
      <c r="D12" s="200">
        <v>1222</v>
      </c>
      <c r="E12" s="196">
        <v>25</v>
      </c>
      <c r="F12" s="196">
        <f>E12+F11</f>
        <v>44</v>
      </c>
      <c r="G12" s="196">
        <f t="shared" si="5"/>
        <v>52.8</v>
      </c>
      <c r="H12" s="197">
        <f t="shared" ref="H12:H18" si="8">(E12*$D$4)/B12</f>
        <v>8.0000000000000004E-4</v>
      </c>
      <c r="I12" s="197">
        <f>H12+I11</f>
        <v>1.408E-3</v>
      </c>
      <c r="J12" s="198">
        <f t="shared" si="3"/>
        <v>1.1733333333333333E-4</v>
      </c>
      <c r="K12" s="198">
        <f t="shared" ref="K12:K14" si="9">(C12-C11)/(H12/12)</f>
        <v>3750</v>
      </c>
      <c r="L12" s="199">
        <f t="shared" si="7"/>
        <v>42736.042803199998</v>
      </c>
      <c r="M12" s="198"/>
      <c r="P12" s="3"/>
      <c r="AC12" s="90">
        <v>1381</v>
      </c>
      <c r="AD12" s="91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68"/>
      <c r="AR12" s="69"/>
      <c r="AT12" s="108"/>
      <c r="AU12" s="109">
        <f>BC8</f>
        <v>105000</v>
      </c>
      <c r="AV12" s="110">
        <v>0</v>
      </c>
      <c r="AW12" s="110">
        <f t="shared" ref="AW12:AW43" si="10">AC12</f>
        <v>1381</v>
      </c>
      <c r="AX12" s="201">
        <f>$AE12</f>
        <v>0</v>
      </c>
      <c r="AY12" s="111">
        <v>0</v>
      </c>
      <c r="AZ12" s="111">
        <v>0</v>
      </c>
      <c r="BA12" s="112">
        <v>0</v>
      </c>
      <c r="BB12" s="112">
        <v>0</v>
      </c>
      <c r="BC12" s="113">
        <v>0</v>
      </c>
      <c r="BD12" s="114"/>
      <c r="BE12" s="115" t="s">
        <v>105</v>
      </c>
      <c r="BF12" s="116">
        <f>L9</f>
        <v>42736</v>
      </c>
      <c r="BI12" s="108"/>
      <c r="BJ12" s="109">
        <f>BR6</f>
        <v>105000</v>
      </c>
      <c r="BK12" s="110">
        <v>0</v>
      </c>
      <c r="BL12" s="110">
        <f>AW12</f>
        <v>1381</v>
      </c>
      <c r="BM12" s="201">
        <f>AF12</f>
        <v>0</v>
      </c>
      <c r="BN12" s="111">
        <v>0</v>
      </c>
      <c r="BO12" s="111">
        <v>0</v>
      </c>
      <c r="BP12" s="112">
        <v>0</v>
      </c>
      <c r="BQ12" s="112">
        <v>0</v>
      </c>
      <c r="BR12" s="113">
        <v>0</v>
      </c>
      <c r="BS12" s="114"/>
      <c r="BT12" s="115" t="s">
        <v>78</v>
      </c>
      <c r="BU12" s="116">
        <f>BF41</f>
        <v>42736</v>
      </c>
      <c r="BX12" s="108"/>
      <c r="BY12" s="109">
        <f>CG6</f>
        <v>105000</v>
      </c>
      <c r="BZ12" s="110">
        <v>0</v>
      </c>
      <c r="CA12" s="110">
        <f>BL12</f>
        <v>1381</v>
      </c>
      <c r="CB12" s="201">
        <f>AG12</f>
        <v>0</v>
      </c>
      <c r="CC12" s="111">
        <v>0</v>
      </c>
      <c r="CD12" s="111">
        <v>0</v>
      </c>
      <c r="CE12" s="112">
        <v>0</v>
      </c>
      <c r="CF12" s="112">
        <v>0</v>
      </c>
      <c r="CG12" s="113">
        <v>0</v>
      </c>
      <c r="CH12" s="114"/>
      <c r="CI12" s="115"/>
      <c r="CJ12" s="116">
        <f>BU87</f>
        <v>42736</v>
      </c>
      <c r="CM12" s="108"/>
      <c r="CN12" s="109">
        <f>CV6</f>
        <v>105000</v>
      </c>
      <c r="CO12" s="110">
        <v>0</v>
      </c>
      <c r="CP12" s="110">
        <f>CA12</f>
        <v>1381</v>
      </c>
      <c r="CQ12" s="201">
        <f>AH12</f>
        <v>0</v>
      </c>
      <c r="CR12" s="111">
        <v>0</v>
      </c>
      <c r="CS12" s="111">
        <v>0</v>
      </c>
      <c r="CT12" s="112">
        <v>0</v>
      </c>
      <c r="CU12" s="112">
        <v>0</v>
      </c>
      <c r="CV12" s="113">
        <v>0</v>
      </c>
      <c r="CW12" s="114"/>
      <c r="CX12" s="115"/>
      <c r="CY12" s="116">
        <f>CJ87</f>
        <v>42736</v>
      </c>
      <c r="DA12" s="108"/>
      <c r="DB12" s="109">
        <f>DJ6</f>
        <v>105000</v>
      </c>
      <c r="DC12" s="110">
        <v>0</v>
      </c>
      <c r="DD12" s="110">
        <f>CP12</f>
        <v>1381</v>
      </c>
      <c r="DE12" s="201">
        <f>AI12</f>
        <v>0</v>
      </c>
      <c r="DF12" s="111">
        <v>0</v>
      </c>
      <c r="DG12" s="111">
        <v>0</v>
      </c>
      <c r="DH12" s="112">
        <v>0</v>
      </c>
      <c r="DI12" s="112">
        <v>0</v>
      </c>
      <c r="DJ12" s="113">
        <v>0</v>
      </c>
      <c r="DK12" s="114"/>
      <c r="DL12" s="115"/>
      <c r="DM12" s="116">
        <f>CY87</f>
        <v>42736</v>
      </c>
      <c r="DO12" s="108"/>
      <c r="DP12" s="109">
        <f>DX8</f>
        <v>105000</v>
      </c>
      <c r="DQ12" s="110">
        <v>0</v>
      </c>
      <c r="DR12" s="110">
        <f>DD12</f>
        <v>1381</v>
      </c>
      <c r="DS12" s="201">
        <f>AJ12</f>
        <v>0</v>
      </c>
      <c r="DT12" s="111">
        <v>0</v>
      </c>
      <c r="DU12" s="111">
        <v>0</v>
      </c>
      <c r="DV12" s="112">
        <v>0</v>
      </c>
      <c r="DW12" s="112">
        <v>0</v>
      </c>
      <c r="DX12" s="113">
        <v>0</v>
      </c>
      <c r="DY12" s="114"/>
      <c r="DZ12" s="115"/>
      <c r="EA12" s="116">
        <f>DM87</f>
        <v>42736</v>
      </c>
      <c r="ED12" s="108"/>
      <c r="EE12" s="109">
        <f>EM8</f>
        <v>105000</v>
      </c>
      <c r="EF12" s="110">
        <v>0</v>
      </c>
      <c r="EG12" s="110">
        <f>DR12</f>
        <v>1381</v>
      </c>
      <c r="EH12" s="201">
        <f>AK12</f>
        <v>0</v>
      </c>
      <c r="EI12" s="111">
        <v>0</v>
      </c>
      <c r="EJ12" s="111">
        <v>0</v>
      </c>
      <c r="EK12" s="112">
        <v>0</v>
      </c>
      <c r="EL12" s="112">
        <v>0</v>
      </c>
      <c r="EM12" s="113">
        <v>0</v>
      </c>
      <c r="EN12" s="114"/>
      <c r="EO12" s="115"/>
      <c r="EP12" s="116">
        <f>EA87</f>
        <v>42736</v>
      </c>
      <c r="ES12" s="108"/>
      <c r="ET12" s="109">
        <f>FB8</f>
        <v>105000</v>
      </c>
      <c r="EU12" s="110">
        <v>0</v>
      </c>
      <c r="EV12" s="110">
        <f>EG12</f>
        <v>1381</v>
      </c>
      <c r="EW12" s="201">
        <f>AL12</f>
        <v>0</v>
      </c>
      <c r="EX12" s="111">
        <v>0</v>
      </c>
      <c r="EY12" s="111">
        <v>0</v>
      </c>
      <c r="EZ12" s="112">
        <v>0</v>
      </c>
      <c r="FA12" s="112">
        <v>0</v>
      </c>
      <c r="FB12" s="113">
        <v>0</v>
      </c>
      <c r="FC12" s="114"/>
      <c r="FD12" s="115"/>
      <c r="FE12" s="116">
        <f>EP87</f>
        <v>42736</v>
      </c>
    </row>
    <row r="13" spans="2:161" ht="13.5" x14ac:dyDescent="0.25">
      <c r="B13" s="196">
        <f t="shared" si="4"/>
        <v>37500</v>
      </c>
      <c r="C13" s="200">
        <f t="shared" si="0"/>
        <v>1</v>
      </c>
      <c r="D13" s="200">
        <v>1222.25</v>
      </c>
      <c r="E13" s="196">
        <v>50</v>
      </c>
      <c r="F13" s="196">
        <f>E13+F12</f>
        <v>94</v>
      </c>
      <c r="G13" s="196">
        <f t="shared" si="5"/>
        <v>112.8</v>
      </c>
      <c r="H13" s="197">
        <f t="shared" ref="H13" si="11">(E13*$D$5)/B13</f>
        <v>1.6000000000000001E-3</v>
      </c>
      <c r="I13" s="197">
        <f>H13+I12</f>
        <v>3.0080000000000003E-3</v>
      </c>
      <c r="J13" s="198">
        <f t="shared" si="3"/>
        <v>2.5066666666666667E-4</v>
      </c>
      <c r="K13" s="198">
        <f t="shared" si="9"/>
        <v>1875</v>
      </c>
      <c r="L13" s="199">
        <f t="shared" si="7"/>
        <v>42736.091443199999</v>
      </c>
      <c r="M13" s="198"/>
      <c r="P13" s="3"/>
      <c r="AC13" s="76">
        <v>1382</v>
      </c>
      <c r="AD13" s="151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3"/>
      <c r="AT13" s="117"/>
      <c r="AU13" s="118">
        <f t="shared" ref="AU13:AU76" si="12">AU12</f>
        <v>105000</v>
      </c>
      <c r="AV13" s="119">
        <f t="shared" ref="AV13:AV44" si="13">SUM(AW13-$AW$12)</f>
        <v>1</v>
      </c>
      <c r="AW13" s="119">
        <f t="shared" si="10"/>
        <v>1382</v>
      </c>
      <c r="AX13" s="202">
        <f t="shared" ref="AX13:AX76" si="14">$AE13</f>
        <v>0</v>
      </c>
      <c r="AY13" s="120">
        <f t="shared" ref="AY13:AY76" si="15">AX13+AY12</f>
        <v>0</v>
      </c>
      <c r="AZ13" s="120">
        <f>AY13*$AW$6</f>
        <v>0</v>
      </c>
      <c r="BA13" s="121">
        <f>(AX13*$AW$6)/AU13</f>
        <v>0</v>
      </c>
      <c r="BB13" s="121">
        <f t="shared" ref="BB13:BB76" si="16">BA13+BB12</f>
        <v>0</v>
      </c>
      <c r="BC13" s="122">
        <f t="shared" ref="BC13:BC76" si="17">BB13/12</f>
        <v>0</v>
      </c>
      <c r="BD13" s="123"/>
      <c r="BE13" s="115"/>
      <c r="BF13" s="116">
        <f>BF12</f>
        <v>42736</v>
      </c>
      <c r="BI13" s="117"/>
      <c r="BJ13" s="118">
        <f t="shared" ref="BJ13:BJ76" si="18">BJ12</f>
        <v>105000</v>
      </c>
      <c r="BK13" s="119">
        <f t="shared" ref="BK13:BK76" si="19">SUM(BL13-$AW$12)</f>
        <v>1</v>
      </c>
      <c r="BL13" s="119">
        <f t="shared" ref="BL13:BL76" si="20">AW13</f>
        <v>1382</v>
      </c>
      <c r="BM13" s="202">
        <f t="shared" ref="BM13:BM76" si="21">AF13</f>
        <v>0</v>
      </c>
      <c r="BN13" s="120">
        <f t="shared" ref="BN13:BN76" si="22">BM13+BN12</f>
        <v>0</v>
      </c>
      <c r="BO13" s="120">
        <f>BN13*$CA$6</f>
        <v>0</v>
      </c>
      <c r="BP13" s="121">
        <f>(BM13*$CA$6)/BJ13</f>
        <v>0</v>
      </c>
      <c r="BQ13" s="121">
        <f t="shared" ref="BQ13:BQ76" si="23">BP13+BQ12</f>
        <v>0</v>
      </c>
      <c r="BR13" s="122">
        <f t="shared" ref="BR13:BR76" si="24">BQ13/12</f>
        <v>0</v>
      </c>
      <c r="BS13" s="123"/>
      <c r="BT13" s="115"/>
      <c r="BU13" s="116">
        <f>$BU$12+BQ13*30.4</f>
        <v>42736</v>
      </c>
      <c r="BX13" s="117"/>
      <c r="BY13" s="118">
        <f t="shared" ref="BY13:BY76" si="25">BY12</f>
        <v>105000</v>
      </c>
      <c r="BZ13" s="119">
        <f t="shared" ref="BZ13:BZ44" si="26">SUM(CA13-$AW$12)</f>
        <v>1</v>
      </c>
      <c r="CA13" s="119">
        <f t="shared" ref="CA13:CA76" si="27">BL13</f>
        <v>1382</v>
      </c>
      <c r="CB13" s="202">
        <f t="shared" ref="CB13:CB76" si="28">AG13</f>
        <v>0</v>
      </c>
      <c r="CC13" s="120">
        <f t="shared" ref="CC13:CC14" si="29">CB13+CC12</f>
        <v>0</v>
      </c>
      <c r="CD13" s="120">
        <f>CC13*$CA$6</f>
        <v>0</v>
      </c>
      <c r="CE13" s="121">
        <f>(CB13*$CA$6)/BY13</f>
        <v>0</v>
      </c>
      <c r="CF13" s="121">
        <f t="shared" ref="CF13:CF14" si="30">CE13+CF12</f>
        <v>0</v>
      </c>
      <c r="CG13" s="122">
        <f t="shared" ref="CG13:CG14" si="31">CF13/12</f>
        <v>0</v>
      </c>
      <c r="CH13" s="123"/>
      <c r="CI13" s="115"/>
      <c r="CJ13" s="116">
        <f>$CJ$12+CF13*30.4</f>
        <v>42736</v>
      </c>
      <c r="CM13" s="117"/>
      <c r="CN13" s="118">
        <f t="shared" ref="CN13:CN76" si="32">CN12</f>
        <v>105000</v>
      </c>
      <c r="CO13" s="119">
        <f t="shared" ref="CO13:CO76" si="33">SUM(CP13-$AW$12)</f>
        <v>1</v>
      </c>
      <c r="CP13" s="119">
        <f t="shared" ref="CP13:CP76" si="34">CA13</f>
        <v>1382</v>
      </c>
      <c r="CQ13" s="202">
        <f t="shared" ref="CQ13:CQ76" si="35">AH13</f>
        <v>0</v>
      </c>
      <c r="CR13" s="120">
        <f t="shared" ref="CR13:CR76" si="36">CQ13+CR12</f>
        <v>0</v>
      </c>
      <c r="CS13" s="120">
        <f>CR13*$DD$6</f>
        <v>0</v>
      </c>
      <c r="CT13" s="121">
        <f>(CQ13*$DD$6)/CN13</f>
        <v>0</v>
      </c>
      <c r="CU13" s="121">
        <f t="shared" ref="CU13:CU76" si="37">CT13+CU12</f>
        <v>0</v>
      </c>
      <c r="CV13" s="122">
        <f t="shared" ref="CV13:CV76" si="38">CU13/12</f>
        <v>0</v>
      </c>
      <c r="CW13" s="123"/>
      <c r="CX13" s="115"/>
      <c r="CY13" s="116">
        <f>$CY$12+CU13*30.4</f>
        <v>42736</v>
      </c>
      <c r="DA13" s="117"/>
      <c r="DB13" s="118">
        <f t="shared" ref="DB13:DB76" si="39">DB12</f>
        <v>105000</v>
      </c>
      <c r="DC13" s="119">
        <f t="shared" ref="DC13:DC44" si="40">SUM(DD13-$AW$12)</f>
        <v>1</v>
      </c>
      <c r="DD13" s="119">
        <f t="shared" ref="DD13:DD76" si="41">CP13</f>
        <v>1382</v>
      </c>
      <c r="DE13" s="202">
        <f t="shared" ref="DE13:DE76" si="42">AI13</f>
        <v>0</v>
      </c>
      <c r="DF13" s="120">
        <f t="shared" ref="DF13:DF76" si="43">DE13+DF12</f>
        <v>0</v>
      </c>
      <c r="DG13" s="120">
        <f>DF13*$DD$6</f>
        <v>0</v>
      </c>
      <c r="DH13" s="121">
        <f>(DE13*$DD$6)/DB13</f>
        <v>0</v>
      </c>
      <c r="DI13" s="121">
        <f t="shared" ref="DI13:DI76" si="44">DH13+DI12</f>
        <v>0</v>
      </c>
      <c r="DJ13" s="122">
        <f t="shared" ref="DJ13:DJ76" si="45">DI13/12</f>
        <v>0</v>
      </c>
      <c r="DK13" s="123"/>
      <c r="DL13" s="115"/>
      <c r="DM13" s="116">
        <f>$DM$12+DI13*30.4</f>
        <v>42736</v>
      </c>
      <c r="DO13" s="117"/>
      <c r="DP13" s="118">
        <f t="shared" ref="DP13:DP76" si="46">DP12</f>
        <v>105000</v>
      </c>
      <c r="DQ13" s="119">
        <f t="shared" ref="DQ13:DQ76" si="47">SUM(DR13-$AW$12)</f>
        <v>1</v>
      </c>
      <c r="DR13" s="119">
        <f t="shared" ref="DR13:DR76" si="48">DD13</f>
        <v>1382</v>
      </c>
      <c r="DS13" s="202">
        <f t="shared" ref="DS13:DS76" si="49">AJ13</f>
        <v>0</v>
      </c>
      <c r="DT13" s="120">
        <f t="shared" ref="DT13:DT76" si="50">DS13+DT12</f>
        <v>0</v>
      </c>
      <c r="DU13" s="120">
        <f>DT13*$EG$6</f>
        <v>0</v>
      </c>
      <c r="DV13" s="121">
        <f>(DS13*$EG$6)/DP13</f>
        <v>0</v>
      </c>
      <c r="DW13" s="121">
        <f t="shared" ref="DW13:DW76" si="51">DV13+DW12</f>
        <v>0</v>
      </c>
      <c r="DX13" s="122">
        <f t="shared" ref="DX13:DX76" si="52">DW13/12</f>
        <v>0</v>
      </c>
      <c r="DY13" s="123"/>
      <c r="DZ13" s="115"/>
      <c r="EA13" s="116">
        <f>$EA$12+DW13*30.4</f>
        <v>42736</v>
      </c>
      <c r="ED13" s="117"/>
      <c r="EE13" s="118">
        <f t="shared" ref="EE13:EE76" si="53">EE12</f>
        <v>105000</v>
      </c>
      <c r="EF13" s="119">
        <f t="shared" ref="EF13:EF44" si="54">SUM(EG13-$AW$12)</f>
        <v>1</v>
      </c>
      <c r="EG13" s="119">
        <f t="shared" ref="EG13:EG76" si="55">DR13</f>
        <v>1382</v>
      </c>
      <c r="EH13" s="202">
        <f t="shared" ref="EH13:EH76" si="56">AK13</f>
        <v>0</v>
      </c>
      <c r="EI13" s="120">
        <f t="shared" ref="EI13:EI76" si="57">EH13+EI12</f>
        <v>0</v>
      </c>
      <c r="EJ13" s="120">
        <f>EI13*$EG$6</f>
        <v>0</v>
      </c>
      <c r="EK13" s="121">
        <f>(EH13*$EG$6)/EE13</f>
        <v>0</v>
      </c>
      <c r="EL13" s="121">
        <f t="shared" ref="EL13:EL76" si="58">EK13+EL12</f>
        <v>0</v>
      </c>
      <c r="EM13" s="122">
        <f t="shared" ref="EM13:EM76" si="59">EL13/12</f>
        <v>0</v>
      </c>
      <c r="EN13" s="123"/>
      <c r="EO13" s="115"/>
      <c r="EP13" s="116">
        <f>$EP$12+EL13*30.4</f>
        <v>42736</v>
      </c>
      <c r="ES13" s="117"/>
      <c r="ET13" s="118">
        <f t="shared" ref="ET13:ET76" si="60">ET12</f>
        <v>105000</v>
      </c>
      <c r="EU13" s="119">
        <f t="shared" ref="EU13:EU76" si="61">SUM(EV13-$AW$12)</f>
        <v>1</v>
      </c>
      <c r="EV13" s="119">
        <f t="shared" ref="EV13:EV76" si="62">EG13</f>
        <v>1382</v>
      </c>
      <c r="EW13" s="202">
        <f t="shared" ref="EW13:EW76" si="63">AL13</f>
        <v>0</v>
      </c>
      <c r="EX13" s="120">
        <f t="shared" ref="EX13:EX76" si="64">EW13+EX12</f>
        <v>0</v>
      </c>
      <c r="EY13" s="120">
        <f>EX13*$EV$6</f>
        <v>0</v>
      </c>
      <c r="EZ13" s="121">
        <f>(EW13*$EV$6)/ET13</f>
        <v>0</v>
      </c>
      <c r="FA13" s="121">
        <f t="shared" ref="FA13:FA76" si="65">EZ13+FA12</f>
        <v>0</v>
      </c>
      <c r="FB13" s="122">
        <f t="shared" ref="FB13:FB76" si="66">FA13/12</f>
        <v>0</v>
      </c>
      <c r="FC13" s="123"/>
      <c r="FD13" s="115"/>
      <c r="FE13" s="116">
        <f t="shared" ref="FE13:FE44" si="67">$FE$12+FA13*30.4</f>
        <v>42736</v>
      </c>
    </row>
    <row r="14" spans="2:161" ht="13.5" x14ac:dyDescent="0.25">
      <c r="B14" s="196">
        <f t="shared" si="4"/>
        <v>37500</v>
      </c>
      <c r="C14" s="200">
        <f t="shared" si="0"/>
        <v>1.25</v>
      </c>
      <c r="D14" s="200">
        <v>1222.5</v>
      </c>
      <c r="E14" s="196">
        <v>71</v>
      </c>
      <c r="F14" s="196">
        <f t="shared" ref="F14:F77" si="68">E14+F13</f>
        <v>165</v>
      </c>
      <c r="G14" s="196">
        <f t="shared" si="5"/>
        <v>198</v>
      </c>
      <c r="H14" s="197">
        <f t="shared" si="6"/>
        <v>2.2720000000000001E-3</v>
      </c>
      <c r="I14" s="197">
        <f t="shared" ref="I14:I18" si="69">H14+I13</f>
        <v>5.28E-3</v>
      </c>
      <c r="J14" s="198">
        <f t="shared" si="3"/>
        <v>4.4000000000000002E-4</v>
      </c>
      <c r="K14" s="198">
        <f t="shared" si="9"/>
        <v>1320.4225352112676</v>
      </c>
      <c r="L14" s="199">
        <f t="shared" si="7"/>
        <v>42736.160512000002</v>
      </c>
      <c r="M14" s="198"/>
      <c r="N14" s="255"/>
      <c r="P14" s="3"/>
      <c r="AC14" s="76">
        <v>1383</v>
      </c>
      <c r="AD14" s="151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3"/>
      <c r="AT14" s="117"/>
      <c r="AU14" s="118">
        <f t="shared" si="12"/>
        <v>105000</v>
      </c>
      <c r="AV14" s="119">
        <f t="shared" si="13"/>
        <v>2</v>
      </c>
      <c r="AW14" s="119">
        <f t="shared" si="10"/>
        <v>1383</v>
      </c>
      <c r="AX14" s="202">
        <f t="shared" si="14"/>
        <v>0</v>
      </c>
      <c r="AY14" s="120">
        <f t="shared" si="15"/>
        <v>0</v>
      </c>
      <c r="AZ14" s="120">
        <f t="shared" ref="AZ14:AZ77" si="70">AY14*$AW$6</f>
        <v>0</v>
      </c>
      <c r="BA14" s="121">
        <f t="shared" ref="BA14:BA77" si="71">(AX14*$AW$6)/AU14</f>
        <v>0</v>
      </c>
      <c r="BB14" s="121">
        <f t="shared" si="16"/>
        <v>0</v>
      </c>
      <c r="BC14" s="122">
        <f t="shared" si="17"/>
        <v>0</v>
      </c>
      <c r="BD14" s="123"/>
      <c r="BE14" s="115"/>
      <c r="BF14" s="116">
        <f t="shared" ref="BF14:BF77" si="72">BF13</f>
        <v>42736</v>
      </c>
      <c r="BI14" s="117"/>
      <c r="BJ14" s="118">
        <f t="shared" si="18"/>
        <v>105000</v>
      </c>
      <c r="BK14" s="119">
        <f t="shared" si="19"/>
        <v>2</v>
      </c>
      <c r="BL14" s="119">
        <f t="shared" si="20"/>
        <v>1383</v>
      </c>
      <c r="BM14" s="202">
        <f t="shared" si="21"/>
        <v>0</v>
      </c>
      <c r="BN14" s="120">
        <f t="shared" si="22"/>
        <v>0</v>
      </c>
      <c r="BO14" s="120">
        <f t="shared" ref="BO14:BO77" si="73">BN14*$CA$6</f>
        <v>0</v>
      </c>
      <c r="BP14" s="121">
        <f t="shared" ref="BP14:BP77" si="74">(BM14*$CA$6)/BJ14</f>
        <v>0</v>
      </c>
      <c r="BQ14" s="121">
        <f t="shared" si="23"/>
        <v>0</v>
      </c>
      <c r="BR14" s="122">
        <f t="shared" si="24"/>
        <v>0</v>
      </c>
      <c r="BS14" s="123"/>
      <c r="BT14" s="115"/>
      <c r="BU14" s="116">
        <f>$BU$12+BQ14*30.4</f>
        <v>42736</v>
      </c>
      <c r="BX14" s="117"/>
      <c r="BY14" s="118">
        <f t="shared" si="25"/>
        <v>105000</v>
      </c>
      <c r="BZ14" s="119">
        <f t="shared" si="26"/>
        <v>2</v>
      </c>
      <c r="CA14" s="119">
        <f t="shared" si="27"/>
        <v>1383</v>
      </c>
      <c r="CB14" s="202">
        <f t="shared" si="28"/>
        <v>0</v>
      </c>
      <c r="CC14" s="120">
        <f t="shared" si="29"/>
        <v>0</v>
      </c>
      <c r="CD14" s="120">
        <f t="shared" ref="CD14:CD77" si="75">CC14*$CA$6</f>
        <v>0</v>
      </c>
      <c r="CE14" s="121">
        <f t="shared" ref="CE14:CE77" si="76">(CB14*$CA$6)/BY14</f>
        <v>0</v>
      </c>
      <c r="CF14" s="121">
        <f t="shared" si="30"/>
        <v>0</v>
      </c>
      <c r="CG14" s="122">
        <f t="shared" si="31"/>
        <v>0</v>
      </c>
      <c r="CH14" s="123"/>
      <c r="CI14" s="115"/>
      <c r="CJ14" s="116">
        <f t="shared" ref="CJ14:CJ77" si="77">$CJ$12+CF14*30.4</f>
        <v>42736</v>
      </c>
      <c r="CM14" s="117"/>
      <c r="CN14" s="118">
        <f t="shared" si="32"/>
        <v>105000</v>
      </c>
      <c r="CO14" s="119">
        <f t="shared" si="33"/>
        <v>2</v>
      </c>
      <c r="CP14" s="119">
        <f t="shared" si="34"/>
        <v>1383</v>
      </c>
      <c r="CQ14" s="202">
        <f t="shared" si="35"/>
        <v>0</v>
      </c>
      <c r="CR14" s="120">
        <f t="shared" si="36"/>
        <v>0</v>
      </c>
      <c r="CS14" s="120">
        <f t="shared" ref="CS14:CS77" si="78">CR14*$DD$6</f>
        <v>0</v>
      </c>
      <c r="CT14" s="121">
        <f t="shared" ref="CT14:CT77" si="79">(CQ14*$DD$6)/CN14</f>
        <v>0</v>
      </c>
      <c r="CU14" s="121">
        <f t="shared" si="37"/>
        <v>0</v>
      </c>
      <c r="CV14" s="122">
        <f t="shared" si="38"/>
        <v>0</v>
      </c>
      <c r="CW14" s="123"/>
      <c r="CX14" s="115"/>
      <c r="CY14" s="116">
        <f t="shared" ref="CY14:CY77" si="80">$CY$12+CU14*30.4</f>
        <v>42736</v>
      </c>
      <c r="DA14" s="117"/>
      <c r="DB14" s="118">
        <f t="shared" si="39"/>
        <v>105000</v>
      </c>
      <c r="DC14" s="119">
        <f t="shared" si="40"/>
        <v>2</v>
      </c>
      <c r="DD14" s="119">
        <f t="shared" si="41"/>
        <v>1383</v>
      </c>
      <c r="DE14" s="202">
        <f t="shared" si="42"/>
        <v>0</v>
      </c>
      <c r="DF14" s="120">
        <f t="shared" si="43"/>
        <v>0</v>
      </c>
      <c r="DG14" s="120">
        <f t="shared" ref="DG14:DG77" si="81">DF14*$DD$6</f>
        <v>0</v>
      </c>
      <c r="DH14" s="121">
        <f t="shared" ref="DH14:DH77" si="82">(DE14*$DD$6)/DB14</f>
        <v>0</v>
      </c>
      <c r="DI14" s="121">
        <f t="shared" si="44"/>
        <v>0</v>
      </c>
      <c r="DJ14" s="122">
        <f t="shared" si="45"/>
        <v>0</v>
      </c>
      <c r="DK14" s="123"/>
      <c r="DL14" s="115"/>
      <c r="DM14" s="116">
        <f t="shared" ref="DM14:DM77" si="83">$DM$12+DI14*30.4</f>
        <v>42736</v>
      </c>
      <c r="DO14" s="117"/>
      <c r="DP14" s="118">
        <f t="shared" si="46"/>
        <v>105000</v>
      </c>
      <c r="DQ14" s="119">
        <f t="shared" si="47"/>
        <v>2</v>
      </c>
      <c r="DR14" s="119">
        <f t="shared" si="48"/>
        <v>1383</v>
      </c>
      <c r="DS14" s="202">
        <f t="shared" si="49"/>
        <v>0</v>
      </c>
      <c r="DT14" s="120">
        <f t="shared" si="50"/>
        <v>0</v>
      </c>
      <c r="DU14" s="120">
        <f t="shared" ref="DU14:DU77" si="84">DT14*$EG$6</f>
        <v>0</v>
      </c>
      <c r="DV14" s="121">
        <f t="shared" ref="DV14:DV77" si="85">(DS14*$EG$6)/DP14</f>
        <v>0</v>
      </c>
      <c r="DW14" s="121">
        <f t="shared" si="51"/>
        <v>0</v>
      </c>
      <c r="DX14" s="122">
        <f t="shared" si="52"/>
        <v>0</v>
      </c>
      <c r="DY14" s="123"/>
      <c r="DZ14" s="115"/>
      <c r="EA14" s="116">
        <f t="shared" ref="EA14:EA77" si="86">$EA$12+DW14*30.4</f>
        <v>42736</v>
      </c>
      <c r="ED14" s="117"/>
      <c r="EE14" s="118">
        <f t="shared" si="53"/>
        <v>105000</v>
      </c>
      <c r="EF14" s="119">
        <f t="shared" si="54"/>
        <v>2</v>
      </c>
      <c r="EG14" s="119">
        <f t="shared" si="55"/>
        <v>1383</v>
      </c>
      <c r="EH14" s="202">
        <f t="shared" si="56"/>
        <v>0</v>
      </c>
      <c r="EI14" s="120">
        <f t="shared" si="57"/>
        <v>0</v>
      </c>
      <c r="EJ14" s="120">
        <f t="shared" ref="EJ14:EJ77" si="87">EI14*$EG$6</f>
        <v>0</v>
      </c>
      <c r="EK14" s="121">
        <f t="shared" ref="EK14:EK77" si="88">(EH14*$EG$6)/EE14</f>
        <v>0</v>
      </c>
      <c r="EL14" s="121">
        <f t="shared" si="58"/>
        <v>0</v>
      </c>
      <c r="EM14" s="122">
        <f t="shared" si="59"/>
        <v>0</v>
      </c>
      <c r="EN14" s="123"/>
      <c r="EO14" s="115"/>
      <c r="EP14" s="116">
        <f t="shared" ref="EP14:EP77" si="89">$EP$12+EL14*30.4</f>
        <v>42736</v>
      </c>
      <c r="ES14" s="117"/>
      <c r="ET14" s="118">
        <f t="shared" si="60"/>
        <v>105000</v>
      </c>
      <c r="EU14" s="119">
        <f t="shared" si="61"/>
        <v>2</v>
      </c>
      <c r="EV14" s="119">
        <f t="shared" si="62"/>
        <v>1383</v>
      </c>
      <c r="EW14" s="202">
        <f t="shared" si="63"/>
        <v>0</v>
      </c>
      <c r="EX14" s="120">
        <f t="shared" si="64"/>
        <v>0</v>
      </c>
      <c r="EY14" s="120">
        <f t="shared" ref="EY14:EY77" si="90">EX14*$EV$6</f>
        <v>0</v>
      </c>
      <c r="EZ14" s="121">
        <f t="shared" ref="EZ14:EZ77" si="91">(EW14*$EV$6)/ET14</f>
        <v>0</v>
      </c>
      <c r="FA14" s="121">
        <f t="shared" si="65"/>
        <v>0</v>
      </c>
      <c r="FB14" s="122">
        <f t="shared" si="66"/>
        <v>0</v>
      </c>
      <c r="FC14" s="123"/>
      <c r="FD14" s="115"/>
      <c r="FE14" s="116">
        <f t="shared" si="67"/>
        <v>42736</v>
      </c>
    </row>
    <row r="15" spans="2:161" ht="13.5" x14ac:dyDescent="0.25">
      <c r="B15" s="196">
        <f t="shared" si="4"/>
        <v>37500</v>
      </c>
      <c r="C15" s="200">
        <f t="shared" si="0"/>
        <v>1.5</v>
      </c>
      <c r="D15" s="200">
        <v>1222.75</v>
      </c>
      <c r="E15" s="196">
        <v>76</v>
      </c>
      <c r="F15" s="196">
        <f t="shared" si="68"/>
        <v>241</v>
      </c>
      <c r="G15" s="196">
        <f t="shared" si="5"/>
        <v>289.2</v>
      </c>
      <c r="H15" s="197">
        <f t="shared" si="8"/>
        <v>2.4320000000000001E-3</v>
      </c>
      <c r="I15" s="197">
        <f t="shared" si="69"/>
        <v>7.7120000000000001E-3</v>
      </c>
      <c r="J15" s="198">
        <f t="shared" si="3"/>
        <v>6.4266666666666671E-4</v>
      </c>
      <c r="K15" s="198">
        <f>(C15-C14)/(H15/12)</f>
        <v>1233.5526315789473</v>
      </c>
      <c r="L15" s="199">
        <f t="shared" si="7"/>
        <v>42736.2344448</v>
      </c>
      <c r="M15" s="198"/>
      <c r="N15" s="255"/>
      <c r="P15" s="3"/>
      <c r="AC15" s="76">
        <v>1384</v>
      </c>
      <c r="AD15" s="151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3"/>
      <c r="AT15" s="117"/>
      <c r="AU15" s="118">
        <f t="shared" si="12"/>
        <v>105000</v>
      </c>
      <c r="AV15" s="119">
        <f t="shared" si="13"/>
        <v>3</v>
      </c>
      <c r="AW15" s="119">
        <f t="shared" si="10"/>
        <v>1384</v>
      </c>
      <c r="AX15" s="202">
        <f t="shared" si="14"/>
        <v>0</v>
      </c>
      <c r="AY15" s="120">
        <f t="shared" si="15"/>
        <v>0</v>
      </c>
      <c r="AZ15" s="120">
        <f t="shared" si="70"/>
        <v>0</v>
      </c>
      <c r="BA15" s="121">
        <f t="shared" si="71"/>
        <v>0</v>
      </c>
      <c r="BB15" s="121">
        <f t="shared" si="16"/>
        <v>0</v>
      </c>
      <c r="BC15" s="122">
        <f t="shared" si="17"/>
        <v>0</v>
      </c>
      <c r="BD15" s="123"/>
      <c r="BE15" s="115"/>
      <c r="BF15" s="116">
        <f t="shared" si="72"/>
        <v>42736</v>
      </c>
      <c r="BI15" s="117"/>
      <c r="BJ15" s="118">
        <f t="shared" si="18"/>
        <v>105000</v>
      </c>
      <c r="BK15" s="119">
        <f t="shared" si="19"/>
        <v>3</v>
      </c>
      <c r="BL15" s="119">
        <f t="shared" si="20"/>
        <v>1384</v>
      </c>
      <c r="BM15" s="202">
        <f t="shared" si="21"/>
        <v>0</v>
      </c>
      <c r="BN15" s="120">
        <f t="shared" si="22"/>
        <v>0</v>
      </c>
      <c r="BO15" s="120">
        <f t="shared" si="73"/>
        <v>0</v>
      </c>
      <c r="BP15" s="121">
        <f t="shared" si="74"/>
        <v>0</v>
      </c>
      <c r="BQ15" s="121">
        <f t="shared" si="23"/>
        <v>0</v>
      </c>
      <c r="BR15" s="122">
        <f t="shared" si="24"/>
        <v>0</v>
      </c>
      <c r="BS15" s="123"/>
      <c r="BT15" s="115"/>
      <c r="BU15" s="116">
        <f t="shared" ref="BU15:BU78" si="92">$BU$12+BQ15*30.4</f>
        <v>42736</v>
      </c>
      <c r="BX15" s="117"/>
      <c r="BY15" s="118">
        <f t="shared" si="25"/>
        <v>105000</v>
      </c>
      <c r="BZ15" s="119">
        <f t="shared" si="26"/>
        <v>3</v>
      </c>
      <c r="CA15" s="119">
        <f t="shared" si="27"/>
        <v>1384</v>
      </c>
      <c r="CB15" s="202">
        <f t="shared" si="28"/>
        <v>0</v>
      </c>
      <c r="CC15" s="120">
        <f t="shared" ref="CC15:CC78" si="93">CB15+CC14</f>
        <v>0</v>
      </c>
      <c r="CD15" s="120">
        <f t="shared" si="75"/>
        <v>0</v>
      </c>
      <c r="CE15" s="121">
        <f t="shared" si="76"/>
        <v>0</v>
      </c>
      <c r="CF15" s="121">
        <f t="shared" ref="CF15:CF78" si="94">CE15+CF14</f>
        <v>0</v>
      </c>
      <c r="CG15" s="122">
        <f t="shared" ref="CG15:CG78" si="95">CF15/12</f>
        <v>0</v>
      </c>
      <c r="CH15" s="123"/>
      <c r="CI15" s="115"/>
      <c r="CJ15" s="116">
        <f t="shared" si="77"/>
        <v>42736</v>
      </c>
      <c r="CM15" s="117"/>
      <c r="CN15" s="118">
        <f t="shared" si="32"/>
        <v>105000</v>
      </c>
      <c r="CO15" s="119">
        <f t="shared" si="33"/>
        <v>3</v>
      </c>
      <c r="CP15" s="119">
        <f t="shared" si="34"/>
        <v>1384</v>
      </c>
      <c r="CQ15" s="202">
        <f t="shared" si="35"/>
        <v>0</v>
      </c>
      <c r="CR15" s="120">
        <f t="shared" si="36"/>
        <v>0</v>
      </c>
      <c r="CS15" s="120">
        <f t="shared" si="78"/>
        <v>0</v>
      </c>
      <c r="CT15" s="121">
        <f t="shared" si="79"/>
        <v>0</v>
      </c>
      <c r="CU15" s="121">
        <f t="shared" si="37"/>
        <v>0</v>
      </c>
      <c r="CV15" s="122">
        <f t="shared" si="38"/>
        <v>0</v>
      </c>
      <c r="CW15" s="123"/>
      <c r="CX15" s="115"/>
      <c r="CY15" s="116">
        <f t="shared" si="80"/>
        <v>42736</v>
      </c>
      <c r="DA15" s="117"/>
      <c r="DB15" s="118">
        <f t="shared" si="39"/>
        <v>105000</v>
      </c>
      <c r="DC15" s="119">
        <f t="shared" si="40"/>
        <v>3</v>
      </c>
      <c r="DD15" s="119">
        <f t="shared" si="41"/>
        <v>1384</v>
      </c>
      <c r="DE15" s="202">
        <f t="shared" si="42"/>
        <v>0</v>
      </c>
      <c r="DF15" s="120">
        <f t="shared" si="43"/>
        <v>0</v>
      </c>
      <c r="DG15" s="120">
        <f t="shared" si="81"/>
        <v>0</v>
      </c>
      <c r="DH15" s="121">
        <f t="shared" si="82"/>
        <v>0</v>
      </c>
      <c r="DI15" s="121">
        <f t="shared" si="44"/>
        <v>0</v>
      </c>
      <c r="DJ15" s="122">
        <f t="shared" si="45"/>
        <v>0</v>
      </c>
      <c r="DK15" s="123"/>
      <c r="DL15" s="115"/>
      <c r="DM15" s="116">
        <f t="shared" si="83"/>
        <v>42736</v>
      </c>
      <c r="DO15" s="117"/>
      <c r="DP15" s="118">
        <f t="shared" si="46"/>
        <v>105000</v>
      </c>
      <c r="DQ15" s="119">
        <f t="shared" si="47"/>
        <v>3</v>
      </c>
      <c r="DR15" s="119">
        <f t="shared" si="48"/>
        <v>1384</v>
      </c>
      <c r="DS15" s="202">
        <f t="shared" si="49"/>
        <v>0</v>
      </c>
      <c r="DT15" s="120">
        <f t="shared" si="50"/>
        <v>0</v>
      </c>
      <c r="DU15" s="120">
        <f t="shared" si="84"/>
        <v>0</v>
      </c>
      <c r="DV15" s="121">
        <f t="shared" si="85"/>
        <v>0</v>
      </c>
      <c r="DW15" s="121">
        <f t="shared" si="51"/>
        <v>0</v>
      </c>
      <c r="DX15" s="122">
        <f t="shared" si="52"/>
        <v>0</v>
      </c>
      <c r="DY15" s="123"/>
      <c r="DZ15" s="115"/>
      <c r="EA15" s="116">
        <f t="shared" si="86"/>
        <v>42736</v>
      </c>
      <c r="ED15" s="117"/>
      <c r="EE15" s="118">
        <f t="shared" si="53"/>
        <v>105000</v>
      </c>
      <c r="EF15" s="119">
        <f t="shared" si="54"/>
        <v>3</v>
      </c>
      <c r="EG15" s="119">
        <f t="shared" si="55"/>
        <v>1384</v>
      </c>
      <c r="EH15" s="202">
        <f t="shared" si="56"/>
        <v>0</v>
      </c>
      <c r="EI15" s="120">
        <f t="shared" si="57"/>
        <v>0</v>
      </c>
      <c r="EJ15" s="120">
        <f t="shared" si="87"/>
        <v>0</v>
      </c>
      <c r="EK15" s="121">
        <f t="shared" si="88"/>
        <v>0</v>
      </c>
      <c r="EL15" s="121">
        <f t="shared" si="58"/>
        <v>0</v>
      </c>
      <c r="EM15" s="122">
        <f t="shared" si="59"/>
        <v>0</v>
      </c>
      <c r="EN15" s="123"/>
      <c r="EO15" s="115"/>
      <c r="EP15" s="116">
        <f t="shared" si="89"/>
        <v>42736</v>
      </c>
      <c r="ES15" s="117"/>
      <c r="ET15" s="118">
        <f t="shared" si="60"/>
        <v>105000</v>
      </c>
      <c r="EU15" s="119">
        <f t="shared" si="61"/>
        <v>3</v>
      </c>
      <c r="EV15" s="119">
        <f t="shared" si="62"/>
        <v>1384</v>
      </c>
      <c r="EW15" s="202">
        <f t="shared" si="63"/>
        <v>0</v>
      </c>
      <c r="EX15" s="120">
        <f t="shared" si="64"/>
        <v>0</v>
      </c>
      <c r="EY15" s="120">
        <f t="shared" si="90"/>
        <v>0</v>
      </c>
      <c r="EZ15" s="121">
        <f t="shared" si="91"/>
        <v>0</v>
      </c>
      <c r="FA15" s="121">
        <f t="shared" si="65"/>
        <v>0</v>
      </c>
      <c r="FB15" s="122">
        <f t="shared" si="66"/>
        <v>0</v>
      </c>
      <c r="FC15" s="123"/>
      <c r="FD15" s="115"/>
      <c r="FE15" s="116">
        <f t="shared" si="67"/>
        <v>42736</v>
      </c>
    </row>
    <row r="16" spans="2:161" ht="13.5" x14ac:dyDescent="0.25">
      <c r="B16" s="196">
        <f t="shared" si="4"/>
        <v>37500</v>
      </c>
      <c r="C16" s="200">
        <f t="shared" si="0"/>
        <v>1.75</v>
      </c>
      <c r="D16" s="200">
        <v>1223</v>
      </c>
      <c r="E16" s="196">
        <v>82</v>
      </c>
      <c r="F16" s="196">
        <f t="shared" si="68"/>
        <v>323</v>
      </c>
      <c r="G16" s="196">
        <f t="shared" si="5"/>
        <v>387.59999999999997</v>
      </c>
      <c r="H16" s="197">
        <f t="shared" ref="H16" si="96">(E16*$D$5)/B16</f>
        <v>2.6239999999999996E-3</v>
      </c>
      <c r="I16" s="197">
        <f t="shared" si="69"/>
        <v>1.0336E-2</v>
      </c>
      <c r="J16" s="198">
        <f t="shared" si="3"/>
        <v>8.6133333333333331E-4</v>
      </c>
      <c r="K16" s="198">
        <f>(C16-C15)/(H16/12)</f>
        <v>1143.2926829268295</v>
      </c>
      <c r="L16" s="199">
        <f t="shared" si="7"/>
        <v>42736.314214400001</v>
      </c>
      <c r="M16" s="198"/>
      <c r="P16" s="3"/>
      <c r="AC16" s="76">
        <v>1385</v>
      </c>
      <c r="AD16" s="151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3"/>
      <c r="AT16" s="117"/>
      <c r="AU16" s="118">
        <f t="shared" si="12"/>
        <v>105000</v>
      </c>
      <c r="AV16" s="119">
        <f t="shared" si="13"/>
        <v>4</v>
      </c>
      <c r="AW16" s="119">
        <f t="shared" si="10"/>
        <v>1385</v>
      </c>
      <c r="AX16" s="202">
        <f t="shared" si="14"/>
        <v>0</v>
      </c>
      <c r="AY16" s="120">
        <f t="shared" si="15"/>
        <v>0</v>
      </c>
      <c r="AZ16" s="120">
        <f t="shared" si="70"/>
        <v>0</v>
      </c>
      <c r="BA16" s="121">
        <f t="shared" si="71"/>
        <v>0</v>
      </c>
      <c r="BB16" s="121">
        <f t="shared" si="16"/>
        <v>0</v>
      </c>
      <c r="BC16" s="122">
        <f t="shared" si="17"/>
        <v>0</v>
      </c>
      <c r="BD16" s="123"/>
      <c r="BE16" s="115"/>
      <c r="BF16" s="116">
        <f t="shared" si="72"/>
        <v>42736</v>
      </c>
      <c r="BI16" s="117"/>
      <c r="BJ16" s="118">
        <f t="shared" si="18"/>
        <v>105000</v>
      </c>
      <c r="BK16" s="119">
        <f t="shared" si="19"/>
        <v>4</v>
      </c>
      <c r="BL16" s="119">
        <f t="shared" si="20"/>
        <v>1385</v>
      </c>
      <c r="BM16" s="202">
        <f t="shared" si="21"/>
        <v>0</v>
      </c>
      <c r="BN16" s="120">
        <f t="shared" si="22"/>
        <v>0</v>
      </c>
      <c r="BO16" s="120">
        <f t="shared" si="73"/>
        <v>0</v>
      </c>
      <c r="BP16" s="121">
        <f t="shared" si="74"/>
        <v>0</v>
      </c>
      <c r="BQ16" s="121">
        <f t="shared" si="23"/>
        <v>0</v>
      </c>
      <c r="BR16" s="122">
        <f t="shared" si="24"/>
        <v>0</v>
      </c>
      <c r="BS16" s="123"/>
      <c r="BT16" s="115"/>
      <c r="BU16" s="116">
        <f t="shared" si="92"/>
        <v>42736</v>
      </c>
      <c r="BX16" s="117"/>
      <c r="BY16" s="118">
        <f t="shared" si="25"/>
        <v>105000</v>
      </c>
      <c r="BZ16" s="119">
        <f t="shared" si="26"/>
        <v>4</v>
      </c>
      <c r="CA16" s="119">
        <f t="shared" si="27"/>
        <v>1385</v>
      </c>
      <c r="CB16" s="202">
        <f t="shared" si="28"/>
        <v>0</v>
      </c>
      <c r="CC16" s="120">
        <f t="shared" si="93"/>
        <v>0</v>
      </c>
      <c r="CD16" s="120">
        <f t="shared" si="75"/>
        <v>0</v>
      </c>
      <c r="CE16" s="121">
        <f t="shared" si="76"/>
        <v>0</v>
      </c>
      <c r="CF16" s="121">
        <f t="shared" si="94"/>
        <v>0</v>
      </c>
      <c r="CG16" s="122">
        <f t="shared" si="95"/>
        <v>0</v>
      </c>
      <c r="CH16" s="123"/>
      <c r="CI16" s="115"/>
      <c r="CJ16" s="116">
        <f t="shared" si="77"/>
        <v>42736</v>
      </c>
      <c r="CM16" s="117"/>
      <c r="CN16" s="118">
        <f t="shared" si="32"/>
        <v>105000</v>
      </c>
      <c r="CO16" s="119">
        <f t="shared" si="33"/>
        <v>4</v>
      </c>
      <c r="CP16" s="119">
        <f t="shared" si="34"/>
        <v>1385</v>
      </c>
      <c r="CQ16" s="202">
        <f t="shared" si="35"/>
        <v>0</v>
      </c>
      <c r="CR16" s="120">
        <f t="shared" si="36"/>
        <v>0</v>
      </c>
      <c r="CS16" s="120">
        <f t="shared" si="78"/>
        <v>0</v>
      </c>
      <c r="CT16" s="121">
        <f t="shared" si="79"/>
        <v>0</v>
      </c>
      <c r="CU16" s="121">
        <f t="shared" si="37"/>
        <v>0</v>
      </c>
      <c r="CV16" s="122">
        <f t="shared" si="38"/>
        <v>0</v>
      </c>
      <c r="CW16" s="123"/>
      <c r="CX16" s="115"/>
      <c r="CY16" s="116">
        <f t="shared" si="80"/>
        <v>42736</v>
      </c>
      <c r="DA16" s="117"/>
      <c r="DB16" s="118">
        <f t="shared" si="39"/>
        <v>105000</v>
      </c>
      <c r="DC16" s="119">
        <f t="shared" si="40"/>
        <v>4</v>
      </c>
      <c r="DD16" s="119">
        <f t="shared" si="41"/>
        <v>1385</v>
      </c>
      <c r="DE16" s="202">
        <f t="shared" si="42"/>
        <v>0</v>
      </c>
      <c r="DF16" s="120">
        <f t="shared" si="43"/>
        <v>0</v>
      </c>
      <c r="DG16" s="120">
        <f t="shared" si="81"/>
        <v>0</v>
      </c>
      <c r="DH16" s="121">
        <f t="shared" si="82"/>
        <v>0</v>
      </c>
      <c r="DI16" s="121">
        <f t="shared" si="44"/>
        <v>0</v>
      </c>
      <c r="DJ16" s="122">
        <f t="shared" si="45"/>
        <v>0</v>
      </c>
      <c r="DK16" s="123"/>
      <c r="DL16" s="115"/>
      <c r="DM16" s="116">
        <f t="shared" si="83"/>
        <v>42736</v>
      </c>
      <c r="DO16" s="117"/>
      <c r="DP16" s="118">
        <f t="shared" si="46"/>
        <v>105000</v>
      </c>
      <c r="DQ16" s="119">
        <f t="shared" si="47"/>
        <v>4</v>
      </c>
      <c r="DR16" s="119">
        <f t="shared" si="48"/>
        <v>1385</v>
      </c>
      <c r="DS16" s="202">
        <f t="shared" si="49"/>
        <v>0</v>
      </c>
      <c r="DT16" s="120">
        <f t="shared" si="50"/>
        <v>0</v>
      </c>
      <c r="DU16" s="120">
        <f t="shared" si="84"/>
        <v>0</v>
      </c>
      <c r="DV16" s="121">
        <f t="shared" si="85"/>
        <v>0</v>
      </c>
      <c r="DW16" s="121">
        <f t="shared" si="51"/>
        <v>0</v>
      </c>
      <c r="DX16" s="122">
        <f t="shared" si="52"/>
        <v>0</v>
      </c>
      <c r="DY16" s="123"/>
      <c r="DZ16" s="115"/>
      <c r="EA16" s="116">
        <f t="shared" si="86"/>
        <v>42736</v>
      </c>
      <c r="ED16" s="117"/>
      <c r="EE16" s="118">
        <f t="shared" si="53"/>
        <v>105000</v>
      </c>
      <c r="EF16" s="119">
        <f t="shared" si="54"/>
        <v>4</v>
      </c>
      <c r="EG16" s="119">
        <f t="shared" si="55"/>
        <v>1385</v>
      </c>
      <c r="EH16" s="202">
        <f t="shared" si="56"/>
        <v>0</v>
      </c>
      <c r="EI16" s="120">
        <f t="shared" si="57"/>
        <v>0</v>
      </c>
      <c r="EJ16" s="120">
        <f t="shared" si="87"/>
        <v>0</v>
      </c>
      <c r="EK16" s="121">
        <f t="shared" si="88"/>
        <v>0</v>
      </c>
      <c r="EL16" s="121">
        <f t="shared" si="58"/>
        <v>0</v>
      </c>
      <c r="EM16" s="122">
        <f t="shared" si="59"/>
        <v>0</v>
      </c>
      <c r="EN16" s="123"/>
      <c r="EO16" s="115"/>
      <c r="EP16" s="116">
        <f t="shared" si="89"/>
        <v>42736</v>
      </c>
      <c r="ES16" s="117"/>
      <c r="ET16" s="118">
        <f t="shared" si="60"/>
        <v>105000</v>
      </c>
      <c r="EU16" s="119">
        <f t="shared" si="61"/>
        <v>4</v>
      </c>
      <c r="EV16" s="119">
        <f t="shared" si="62"/>
        <v>1385</v>
      </c>
      <c r="EW16" s="202">
        <f t="shared" si="63"/>
        <v>0</v>
      </c>
      <c r="EX16" s="120">
        <f t="shared" si="64"/>
        <v>0</v>
      </c>
      <c r="EY16" s="120">
        <f t="shared" si="90"/>
        <v>0</v>
      </c>
      <c r="EZ16" s="121">
        <f t="shared" si="91"/>
        <v>0</v>
      </c>
      <c r="FA16" s="121">
        <f t="shared" si="65"/>
        <v>0</v>
      </c>
      <c r="FB16" s="122">
        <f t="shared" si="66"/>
        <v>0</v>
      </c>
      <c r="FC16" s="123"/>
      <c r="FD16" s="115"/>
      <c r="FE16" s="116">
        <f t="shared" si="67"/>
        <v>42736</v>
      </c>
    </row>
    <row r="17" spans="2:162" ht="13.5" x14ac:dyDescent="0.25">
      <c r="B17" s="196">
        <f t="shared" si="4"/>
        <v>37500</v>
      </c>
      <c r="C17" s="200">
        <f t="shared" si="0"/>
        <v>2</v>
      </c>
      <c r="D17" s="200">
        <v>1223.25</v>
      </c>
      <c r="E17" s="196">
        <v>86</v>
      </c>
      <c r="F17" s="196">
        <f t="shared" si="68"/>
        <v>409</v>
      </c>
      <c r="G17" s="196">
        <f t="shared" si="5"/>
        <v>490.79999999999995</v>
      </c>
      <c r="H17" s="197">
        <f t="shared" si="6"/>
        <v>2.7520000000000001E-3</v>
      </c>
      <c r="I17" s="197">
        <f t="shared" si="69"/>
        <v>1.3087999999999999E-2</v>
      </c>
      <c r="J17" s="198">
        <f t="shared" si="3"/>
        <v>1.0906666666666667E-3</v>
      </c>
      <c r="K17" s="198">
        <f t="shared" ref="K17:K19" si="97">(C17-C16)/(H17/12)</f>
        <v>1090.1162790697674</v>
      </c>
      <c r="L17" s="199">
        <f t="shared" si="7"/>
        <v>42736.397875199997</v>
      </c>
      <c r="M17" s="198"/>
      <c r="P17" s="3"/>
      <c r="AC17" s="76">
        <v>1386</v>
      </c>
      <c r="AD17" s="151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3"/>
      <c r="AT17" s="117"/>
      <c r="AU17" s="118">
        <f t="shared" si="12"/>
        <v>105000</v>
      </c>
      <c r="AV17" s="119">
        <f t="shared" si="13"/>
        <v>5</v>
      </c>
      <c r="AW17" s="119">
        <f t="shared" si="10"/>
        <v>1386</v>
      </c>
      <c r="AX17" s="202">
        <f t="shared" si="14"/>
        <v>0</v>
      </c>
      <c r="AY17" s="120">
        <f t="shared" si="15"/>
        <v>0</v>
      </c>
      <c r="AZ17" s="120">
        <f t="shared" si="70"/>
        <v>0</v>
      </c>
      <c r="BA17" s="121">
        <f t="shared" si="71"/>
        <v>0</v>
      </c>
      <c r="BB17" s="121">
        <f t="shared" si="16"/>
        <v>0</v>
      </c>
      <c r="BC17" s="122">
        <f t="shared" si="17"/>
        <v>0</v>
      </c>
      <c r="BD17" s="123"/>
      <c r="BE17" s="115"/>
      <c r="BF17" s="116">
        <f t="shared" si="72"/>
        <v>42736</v>
      </c>
      <c r="BI17" s="117"/>
      <c r="BJ17" s="118">
        <f t="shared" si="18"/>
        <v>105000</v>
      </c>
      <c r="BK17" s="119">
        <f t="shared" si="19"/>
        <v>5</v>
      </c>
      <c r="BL17" s="119">
        <f t="shared" si="20"/>
        <v>1386</v>
      </c>
      <c r="BM17" s="202">
        <f t="shared" si="21"/>
        <v>0</v>
      </c>
      <c r="BN17" s="120">
        <f t="shared" si="22"/>
        <v>0</v>
      </c>
      <c r="BO17" s="120">
        <f t="shared" si="73"/>
        <v>0</v>
      </c>
      <c r="BP17" s="121">
        <f t="shared" si="74"/>
        <v>0</v>
      </c>
      <c r="BQ17" s="121">
        <f t="shared" si="23"/>
        <v>0</v>
      </c>
      <c r="BR17" s="122">
        <f t="shared" si="24"/>
        <v>0</v>
      </c>
      <c r="BS17" s="123"/>
      <c r="BT17" s="115"/>
      <c r="BU17" s="116">
        <f t="shared" si="92"/>
        <v>42736</v>
      </c>
      <c r="BX17" s="117"/>
      <c r="BY17" s="118">
        <f t="shared" si="25"/>
        <v>105000</v>
      </c>
      <c r="BZ17" s="119">
        <f t="shared" si="26"/>
        <v>5</v>
      </c>
      <c r="CA17" s="119">
        <f t="shared" si="27"/>
        <v>1386</v>
      </c>
      <c r="CB17" s="202">
        <f t="shared" si="28"/>
        <v>0</v>
      </c>
      <c r="CC17" s="120">
        <f t="shared" si="93"/>
        <v>0</v>
      </c>
      <c r="CD17" s="120">
        <f t="shared" si="75"/>
        <v>0</v>
      </c>
      <c r="CE17" s="121">
        <f t="shared" si="76"/>
        <v>0</v>
      </c>
      <c r="CF17" s="121">
        <f t="shared" si="94"/>
        <v>0</v>
      </c>
      <c r="CG17" s="122">
        <f t="shared" si="95"/>
        <v>0</v>
      </c>
      <c r="CH17" s="123"/>
      <c r="CI17" s="115"/>
      <c r="CJ17" s="116">
        <f t="shared" si="77"/>
        <v>42736</v>
      </c>
      <c r="CM17" s="117"/>
      <c r="CN17" s="118">
        <f t="shared" si="32"/>
        <v>105000</v>
      </c>
      <c r="CO17" s="119">
        <f t="shared" si="33"/>
        <v>5</v>
      </c>
      <c r="CP17" s="119">
        <f t="shared" si="34"/>
        <v>1386</v>
      </c>
      <c r="CQ17" s="202">
        <f t="shared" si="35"/>
        <v>0</v>
      </c>
      <c r="CR17" s="120">
        <f t="shared" si="36"/>
        <v>0</v>
      </c>
      <c r="CS17" s="120">
        <f t="shared" si="78"/>
        <v>0</v>
      </c>
      <c r="CT17" s="121">
        <f t="shared" si="79"/>
        <v>0</v>
      </c>
      <c r="CU17" s="121">
        <f t="shared" si="37"/>
        <v>0</v>
      </c>
      <c r="CV17" s="122">
        <f t="shared" si="38"/>
        <v>0</v>
      </c>
      <c r="CW17" s="123"/>
      <c r="CX17" s="115"/>
      <c r="CY17" s="116">
        <f t="shared" si="80"/>
        <v>42736</v>
      </c>
      <c r="DA17" s="117"/>
      <c r="DB17" s="118">
        <f t="shared" si="39"/>
        <v>105000</v>
      </c>
      <c r="DC17" s="119">
        <f t="shared" si="40"/>
        <v>5</v>
      </c>
      <c r="DD17" s="119">
        <f t="shared" si="41"/>
        <v>1386</v>
      </c>
      <c r="DE17" s="202">
        <f t="shared" si="42"/>
        <v>0</v>
      </c>
      <c r="DF17" s="120">
        <f t="shared" si="43"/>
        <v>0</v>
      </c>
      <c r="DG17" s="120">
        <f t="shared" si="81"/>
        <v>0</v>
      </c>
      <c r="DH17" s="121">
        <f t="shared" si="82"/>
        <v>0</v>
      </c>
      <c r="DI17" s="121">
        <f t="shared" si="44"/>
        <v>0</v>
      </c>
      <c r="DJ17" s="122">
        <f t="shared" si="45"/>
        <v>0</v>
      </c>
      <c r="DK17" s="123"/>
      <c r="DL17" s="115"/>
      <c r="DM17" s="116">
        <f t="shared" si="83"/>
        <v>42736</v>
      </c>
      <c r="DO17" s="117"/>
      <c r="DP17" s="118">
        <f t="shared" si="46"/>
        <v>105000</v>
      </c>
      <c r="DQ17" s="119">
        <f t="shared" si="47"/>
        <v>5</v>
      </c>
      <c r="DR17" s="119">
        <f t="shared" si="48"/>
        <v>1386</v>
      </c>
      <c r="DS17" s="202">
        <f t="shared" si="49"/>
        <v>0</v>
      </c>
      <c r="DT17" s="120">
        <f t="shared" si="50"/>
        <v>0</v>
      </c>
      <c r="DU17" s="120">
        <f t="shared" si="84"/>
        <v>0</v>
      </c>
      <c r="DV17" s="121">
        <f t="shared" si="85"/>
        <v>0</v>
      </c>
      <c r="DW17" s="121">
        <f t="shared" si="51"/>
        <v>0</v>
      </c>
      <c r="DX17" s="122">
        <f t="shared" si="52"/>
        <v>0</v>
      </c>
      <c r="DY17" s="123"/>
      <c r="DZ17" s="115"/>
      <c r="EA17" s="116">
        <f t="shared" si="86"/>
        <v>42736</v>
      </c>
      <c r="ED17" s="117"/>
      <c r="EE17" s="118">
        <f t="shared" si="53"/>
        <v>105000</v>
      </c>
      <c r="EF17" s="119">
        <f t="shared" si="54"/>
        <v>5</v>
      </c>
      <c r="EG17" s="119">
        <f t="shared" si="55"/>
        <v>1386</v>
      </c>
      <c r="EH17" s="202">
        <f t="shared" si="56"/>
        <v>0</v>
      </c>
      <c r="EI17" s="120">
        <f t="shared" si="57"/>
        <v>0</v>
      </c>
      <c r="EJ17" s="120">
        <f t="shared" si="87"/>
        <v>0</v>
      </c>
      <c r="EK17" s="121">
        <f t="shared" si="88"/>
        <v>0</v>
      </c>
      <c r="EL17" s="121">
        <f t="shared" si="58"/>
        <v>0</v>
      </c>
      <c r="EM17" s="122">
        <f t="shared" si="59"/>
        <v>0</v>
      </c>
      <c r="EN17" s="123"/>
      <c r="EO17" s="115"/>
      <c r="EP17" s="116">
        <f t="shared" si="89"/>
        <v>42736</v>
      </c>
      <c r="ES17" s="117"/>
      <c r="ET17" s="118">
        <f t="shared" si="60"/>
        <v>105000</v>
      </c>
      <c r="EU17" s="119">
        <f t="shared" si="61"/>
        <v>5</v>
      </c>
      <c r="EV17" s="119">
        <f t="shared" si="62"/>
        <v>1386</v>
      </c>
      <c r="EW17" s="202">
        <f t="shared" si="63"/>
        <v>0</v>
      </c>
      <c r="EX17" s="120">
        <f t="shared" si="64"/>
        <v>0</v>
      </c>
      <c r="EY17" s="120">
        <f t="shared" si="90"/>
        <v>0</v>
      </c>
      <c r="EZ17" s="121">
        <f t="shared" si="91"/>
        <v>0</v>
      </c>
      <c r="FA17" s="121">
        <f t="shared" si="65"/>
        <v>0</v>
      </c>
      <c r="FB17" s="122">
        <f t="shared" si="66"/>
        <v>0</v>
      </c>
      <c r="FC17" s="123"/>
      <c r="FD17" s="115"/>
      <c r="FE17" s="116">
        <f t="shared" si="67"/>
        <v>42736</v>
      </c>
    </row>
    <row r="18" spans="2:162" ht="13.5" x14ac:dyDescent="0.25">
      <c r="B18" s="196">
        <f t="shared" si="4"/>
        <v>37500</v>
      </c>
      <c r="C18" s="200">
        <f t="shared" si="0"/>
        <v>2.25</v>
      </c>
      <c r="D18" s="200">
        <v>1223.5</v>
      </c>
      <c r="E18" s="196">
        <v>89</v>
      </c>
      <c r="F18" s="196">
        <f t="shared" si="68"/>
        <v>498</v>
      </c>
      <c r="G18" s="196">
        <f t="shared" si="5"/>
        <v>597.6</v>
      </c>
      <c r="H18" s="197">
        <f t="shared" si="8"/>
        <v>2.8479999999999998E-3</v>
      </c>
      <c r="I18" s="197">
        <f t="shared" si="69"/>
        <v>1.5935999999999999E-2</v>
      </c>
      <c r="J18" s="198">
        <f t="shared" si="3"/>
        <v>1.328E-3</v>
      </c>
      <c r="K18" s="198">
        <f t="shared" si="97"/>
        <v>1053.370786516854</v>
      </c>
      <c r="L18" s="199">
        <f t="shared" si="7"/>
        <v>42736.484454400001</v>
      </c>
      <c r="M18" s="198"/>
      <c r="P18" s="3"/>
      <c r="AC18" s="76">
        <v>1387</v>
      </c>
      <c r="AD18" s="151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3"/>
      <c r="AT18" s="117"/>
      <c r="AU18" s="118">
        <f t="shared" si="12"/>
        <v>105000</v>
      </c>
      <c r="AV18" s="119">
        <f t="shared" si="13"/>
        <v>6</v>
      </c>
      <c r="AW18" s="119">
        <f t="shared" si="10"/>
        <v>1387</v>
      </c>
      <c r="AX18" s="202">
        <f t="shared" si="14"/>
        <v>0</v>
      </c>
      <c r="AY18" s="120">
        <f t="shared" si="15"/>
        <v>0</v>
      </c>
      <c r="AZ18" s="120">
        <f t="shared" si="70"/>
        <v>0</v>
      </c>
      <c r="BA18" s="121">
        <f t="shared" si="71"/>
        <v>0</v>
      </c>
      <c r="BB18" s="121">
        <f t="shared" si="16"/>
        <v>0</v>
      </c>
      <c r="BC18" s="122">
        <f t="shared" si="17"/>
        <v>0</v>
      </c>
      <c r="BD18" s="123"/>
      <c r="BE18" s="124"/>
      <c r="BF18" s="116">
        <f t="shared" si="72"/>
        <v>42736</v>
      </c>
      <c r="BI18" s="117"/>
      <c r="BJ18" s="118">
        <f t="shared" si="18"/>
        <v>105000</v>
      </c>
      <c r="BK18" s="119">
        <f t="shared" si="19"/>
        <v>6</v>
      </c>
      <c r="BL18" s="119">
        <f t="shared" si="20"/>
        <v>1387</v>
      </c>
      <c r="BM18" s="202">
        <f t="shared" si="21"/>
        <v>0</v>
      </c>
      <c r="BN18" s="120">
        <f t="shared" si="22"/>
        <v>0</v>
      </c>
      <c r="BO18" s="120">
        <f t="shared" si="73"/>
        <v>0</v>
      </c>
      <c r="BP18" s="121">
        <f t="shared" si="74"/>
        <v>0</v>
      </c>
      <c r="BQ18" s="121">
        <f t="shared" si="23"/>
        <v>0</v>
      </c>
      <c r="BR18" s="122">
        <f t="shared" si="24"/>
        <v>0</v>
      </c>
      <c r="BS18" s="123"/>
      <c r="BT18" s="124"/>
      <c r="BU18" s="116">
        <f t="shared" si="92"/>
        <v>42736</v>
      </c>
      <c r="BX18" s="117"/>
      <c r="BY18" s="118">
        <f t="shared" si="25"/>
        <v>105000</v>
      </c>
      <c r="BZ18" s="119">
        <f t="shared" si="26"/>
        <v>6</v>
      </c>
      <c r="CA18" s="119">
        <f t="shared" si="27"/>
        <v>1387</v>
      </c>
      <c r="CB18" s="202">
        <f t="shared" si="28"/>
        <v>0</v>
      </c>
      <c r="CC18" s="120">
        <f t="shared" si="93"/>
        <v>0</v>
      </c>
      <c r="CD18" s="120">
        <f t="shared" si="75"/>
        <v>0</v>
      </c>
      <c r="CE18" s="121">
        <f t="shared" si="76"/>
        <v>0</v>
      </c>
      <c r="CF18" s="121">
        <f t="shared" si="94"/>
        <v>0</v>
      </c>
      <c r="CG18" s="122">
        <f t="shared" si="95"/>
        <v>0</v>
      </c>
      <c r="CH18" s="123"/>
      <c r="CI18" s="124"/>
      <c r="CJ18" s="116">
        <f t="shared" si="77"/>
        <v>42736</v>
      </c>
      <c r="CM18" s="117"/>
      <c r="CN18" s="118">
        <f t="shared" si="32"/>
        <v>105000</v>
      </c>
      <c r="CO18" s="119">
        <f t="shared" si="33"/>
        <v>6</v>
      </c>
      <c r="CP18" s="119">
        <f t="shared" si="34"/>
        <v>1387</v>
      </c>
      <c r="CQ18" s="202">
        <f t="shared" si="35"/>
        <v>0</v>
      </c>
      <c r="CR18" s="120">
        <f t="shared" si="36"/>
        <v>0</v>
      </c>
      <c r="CS18" s="120">
        <f t="shared" si="78"/>
        <v>0</v>
      </c>
      <c r="CT18" s="121">
        <f t="shared" si="79"/>
        <v>0</v>
      </c>
      <c r="CU18" s="121">
        <f t="shared" si="37"/>
        <v>0</v>
      </c>
      <c r="CV18" s="122">
        <f t="shared" si="38"/>
        <v>0</v>
      </c>
      <c r="CW18" s="123"/>
      <c r="CX18" s="124"/>
      <c r="CY18" s="116">
        <f t="shared" si="80"/>
        <v>42736</v>
      </c>
      <c r="DA18" s="117"/>
      <c r="DB18" s="118">
        <f t="shared" si="39"/>
        <v>105000</v>
      </c>
      <c r="DC18" s="119">
        <f t="shared" si="40"/>
        <v>6</v>
      </c>
      <c r="DD18" s="119">
        <f t="shared" si="41"/>
        <v>1387</v>
      </c>
      <c r="DE18" s="202">
        <f t="shared" si="42"/>
        <v>0</v>
      </c>
      <c r="DF18" s="120">
        <f t="shared" si="43"/>
        <v>0</v>
      </c>
      <c r="DG18" s="120">
        <f t="shared" si="81"/>
        <v>0</v>
      </c>
      <c r="DH18" s="121">
        <f t="shared" si="82"/>
        <v>0</v>
      </c>
      <c r="DI18" s="121">
        <f t="shared" si="44"/>
        <v>0</v>
      </c>
      <c r="DJ18" s="122">
        <f t="shared" si="45"/>
        <v>0</v>
      </c>
      <c r="DK18" s="123"/>
      <c r="DL18" s="124"/>
      <c r="DM18" s="116">
        <f t="shared" si="83"/>
        <v>42736</v>
      </c>
      <c r="DO18" s="117"/>
      <c r="DP18" s="118">
        <f t="shared" si="46"/>
        <v>105000</v>
      </c>
      <c r="DQ18" s="119">
        <f t="shared" si="47"/>
        <v>6</v>
      </c>
      <c r="DR18" s="119">
        <f t="shared" si="48"/>
        <v>1387</v>
      </c>
      <c r="DS18" s="202">
        <f t="shared" si="49"/>
        <v>0</v>
      </c>
      <c r="DT18" s="120">
        <f t="shared" si="50"/>
        <v>0</v>
      </c>
      <c r="DU18" s="120">
        <f t="shared" si="84"/>
        <v>0</v>
      </c>
      <c r="DV18" s="121">
        <f t="shared" si="85"/>
        <v>0</v>
      </c>
      <c r="DW18" s="121">
        <f t="shared" si="51"/>
        <v>0</v>
      </c>
      <c r="DX18" s="122">
        <f t="shared" si="52"/>
        <v>0</v>
      </c>
      <c r="DY18" s="123"/>
      <c r="DZ18" s="124"/>
      <c r="EA18" s="116">
        <f t="shared" si="86"/>
        <v>42736</v>
      </c>
      <c r="ED18" s="117"/>
      <c r="EE18" s="118">
        <f t="shared" si="53"/>
        <v>105000</v>
      </c>
      <c r="EF18" s="119">
        <f t="shared" si="54"/>
        <v>6</v>
      </c>
      <c r="EG18" s="119">
        <f t="shared" si="55"/>
        <v>1387</v>
      </c>
      <c r="EH18" s="202">
        <f t="shared" si="56"/>
        <v>0</v>
      </c>
      <c r="EI18" s="120">
        <f t="shared" si="57"/>
        <v>0</v>
      </c>
      <c r="EJ18" s="120">
        <f t="shared" si="87"/>
        <v>0</v>
      </c>
      <c r="EK18" s="121">
        <f t="shared" si="88"/>
        <v>0</v>
      </c>
      <c r="EL18" s="121">
        <f t="shared" si="58"/>
        <v>0</v>
      </c>
      <c r="EM18" s="122">
        <f t="shared" si="59"/>
        <v>0</v>
      </c>
      <c r="EN18" s="123"/>
      <c r="EO18" s="124"/>
      <c r="EP18" s="116">
        <f t="shared" si="89"/>
        <v>42736</v>
      </c>
      <c r="ES18" s="117"/>
      <c r="ET18" s="118">
        <f t="shared" si="60"/>
        <v>105000</v>
      </c>
      <c r="EU18" s="119">
        <f t="shared" si="61"/>
        <v>6</v>
      </c>
      <c r="EV18" s="119">
        <f t="shared" si="62"/>
        <v>1387</v>
      </c>
      <c r="EW18" s="202">
        <f t="shared" si="63"/>
        <v>0</v>
      </c>
      <c r="EX18" s="120">
        <f t="shared" si="64"/>
        <v>0</v>
      </c>
      <c r="EY18" s="120">
        <f t="shared" si="90"/>
        <v>0</v>
      </c>
      <c r="EZ18" s="121">
        <f t="shared" si="91"/>
        <v>0</v>
      </c>
      <c r="FA18" s="121">
        <f t="shared" si="65"/>
        <v>0</v>
      </c>
      <c r="FB18" s="122">
        <f t="shared" si="66"/>
        <v>0</v>
      </c>
      <c r="FC18" s="123"/>
      <c r="FD18" s="124"/>
      <c r="FE18" s="116">
        <f t="shared" si="67"/>
        <v>42736</v>
      </c>
    </row>
    <row r="19" spans="2:162" ht="13.5" x14ac:dyDescent="0.25">
      <c r="B19" s="196">
        <f t="shared" si="4"/>
        <v>37500</v>
      </c>
      <c r="C19" s="200">
        <f t="shared" si="0"/>
        <v>2.5</v>
      </c>
      <c r="D19" s="200">
        <v>1223.75</v>
      </c>
      <c r="E19" s="196">
        <v>90</v>
      </c>
      <c r="F19" s="196">
        <f t="shared" si="68"/>
        <v>588</v>
      </c>
      <c r="G19" s="196">
        <f t="shared" si="5"/>
        <v>705.6</v>
      </c>
      <c r="H19" s="197">
        <f t="shared" ref="H19" si="98">(E19*$D$5)/B19</f>
        <v>2.8800000000000002E-3</v>
      </c>
      <c r="I19" s="197">
        <f>H19+I18</f>
        <v>1.8815999999999999E-2</v>
      </c>
      <c r="J19" s="198">
        <f t="shared" si="3"/>
        <v>1.5679999999999999E-3</v>
      </c>
      <c r="K19" s="198">
        <f t="shared" si="97"/>
        <v>1041.6666666666667</v>
      </c>
      <c r="L19" s="199">
        <f t="shared" si="7"/>
        <v>42736.572006399998</v>
      </c>
      <c r="M19" s="198"/>
      <c r="P19" s="3"/>
      <c r="AC19" s="76">
        <v>1388</v>
      </c>
      <c r="AD19" s="151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3"/>
      <c r="AT19" s="117"/>
      <c r="AU19" s="118">
        <f t="shared" si="12"/>
        <v>105000</v>
      </c>
      <c r="AV19" s="119">
        <f t="shared" si="13"/>
        <v>7</v>
      </c>
      <c r="AW19" s="119">
        <f t="shared" si="10"/>
        <v>1388</v>
      </c>
      <c r="AX19" s="202">
        <f t="shared" si="14"/>
        <v>0</v>
      </c>
      <c r="AY19" s="120">
        <f t="shared" si="15"/>
        <v>0</v>
      </c>
      <c r="AZ19" s="120">
        <f t="shared" si="70"/>
        <v>0</v>
      </c>
      <c r="BA19" s="121">
        <f t="shared" si="71"/>
        <v>0</v>
      </c>
      <c r="BB19" s="121">
        <f t="shared" si="16"/>
        <v>0</v>
      </c>
      <c r="BC19" s="122">
        <f t="shared" si="17"/>
        <v>0</v>
      </c>
      <c r="BD19" s="123"/>
      <c r="BE19" s="124"/>
      <c r="BF19" s="116">
        <f t="shared" si="72"/>
        <v>42736</v>
      </c>
      <c r="BI19" s="117"/>
      <c r="BJ19" s="118">
        <f t="shared" si="18"/>
        <v>105000</v>
      </c>
      <c r="BK19" s="119">
        <f t="shared" si="19"/>
        <v>7</v>
      </c>
      <c r="BL19" s="119">
        <f t="shared" si="20"/>
        <v>1388</v>
      </c>
      <c r="BM19" s="202">
        <f t="shared" si="21"/>
        <v>0</v>
      </c>
      <c r="BN19" s="120">
        <f t="shared" si="22"/>
        <v>0</v>
      </c>
      <c r="BO19" s="120">
        <f t="shared" si="73"/>
        <v>0</v>
      </c>
      <c r="BP19" s="121">
        <f t="shared" si="74"/>
        <v>0</v>
      </c>
      <c r="BQ19" s="121">
        <f t="shared" si="23"/>
        <v>0</v>
      </c>
      <c r="BR19" s="122">
        <f t="shared" si="24"/>
        <v>0</v>
      </c>
      <c r="BS19" s="123"/>
      <c r="BT19" s="124"/>
      <c r="BU19" s="116">
        <f t="shared" si="92"/>
        <v>42736</v>
      </c>
      <c r="BX19" s="117"/>
      <c r="BY19" s="118">
        <f t="shared" si="25"/>
        <v>105000</v>
      </c>
      <c r="BZ19" s="119">
        <f t="shared" si="26"/>
        <v>7</v>
      </c>
      <c r="CA19" s="119">
        <f t="shared" si="27"/>
        <v>1388</v>
      </c>
      <c r="CB19" s="202">
        <f t="shared" si="28"/>
        <v>0</v>
      </c>
      <c r="CC19" s="120">
        <f t="shared" si="93"/>
        <v>0</v>
      </c>
      <c r="CD19" s="120">
        <f t="shared" si="75"/>
        <v>0</v>
      </c>
      <c r="CE19" s="121">
        <f t="shared" si="76"/>
        <v>0</v>
      </c>
      <c r="CF19" s="121">
        <f t="shared" si="94"/>
        <v>0</v>
      </c>
      <c r="CG19" s="122">
        <f t="shared" si="95"/>
        <v>0</v>
      </c>
      <c r="CH19" s="123"/>
      <c r="CI19" s="124"/>
      <c r="CJ19" s="116">
        <f t="shared" si="77"/>
        <v>42736</v>
      </c>
      <c r="CM19" s="117"/>
      <c r="CN19" s="118">
        <f t="shared" si="32"/>
        <v>105000</v>
      </c>
      <c r="CO19" s="119">
        <f t="shared" si="33"/>
        <v>7</v>
      </c>
      <c r="CP19" s="119">
        <f t="shared" si="34"/>
        <v>1388</v>
      </c>
      <c r="CQ19" s="202">
        <f t="shared" si="35"/>
        <v>0</v>
      </c>
      <c r="CR19" s="120">
        <f t="shared" si="36"/>
        <v>0</v>
      </c>
      <c r="CS19" s="120">
        <f t="shared" si="78"/>
        <v>0</v>
      </c>
      <c r="CT19" s="121">
        <f t="shared" si="79"/>
        <v>0</v>
      </c>
      <c r="CU19" s="121">
        <f t="shared" si="37"/>
        <v>0</v>
      </c>
      <c r="CV19" s="122">
        <f t="shared" si="38"/>
        <v>0</v>
      </c>
      <c r="CW19" s="123"/>
      <c r="CX19" s="124"/>
      <c r="CY19" s="116">
        <f t="shared" si="80"/>
        <v>42736</v>
      </c>
      <c r="DA19" s="117"/>
      <c r="DB19" s="118">
        <f t="shared" si="39"/>
        <v>105000</v>
      </c>
      <c r="DC19" s="119">
        <f t="shared" si="40"/>
        <v>7</v>
      </c>
      <c r="DD19" s="119">
        <f t="shared" si="41"/>
        <v>1388</v>
      </c>
      <c r="DE19" s="202">
        <f t="shared" si="42"/>
        <v>0</v>
      </c>
      <c r="DF19" s="120">
        <f t="shared" si="43"/>
        <v>0</v>
      </c>
      <c r="DG19" s="120">
        <f t="shared" si="81"/>
        <v>0</v>
      </c>
      <c r="DH19" s="121">
        <f t="shared" si="82"/>
        <v>0</v>
      </c>
      <c r="DI19" s="121">
        <f t="shared" si="44"/>
        <v>0</v>
      </c>
      <c r="DJ19" s="122">
        <f t="shared" si="45"/>
        <v>0</v>
      </c>
      <c r="DK19" s="123"/>
      <c r="DL19" s="124"/>
      <c r="DM19" s="116">
        <f t="shared" si="83"/>
        <v>42736</v>
      </c>
      <c r="DO19" s="117"/>
      <c r="DP19" s="118">
        <f t="shared" si="46"/>
        <v>105000</v>
      </c>
      <c r="DQ19" s="119">
        <f t="shared" si="47"/>
        <v>7</v>
      </c>
      <c r="DR19" s="119">
        <f t="shared" si="48"/>
        <v>1388</v>
      </c>
      <c r="DS19" s="202">
        <f t="shared" si="49"/>
        <v>0</v>
      </c>
      <c r="DT19" s="120">
        <f t="shared" si="50"/>
        <v>0</v>
      </c>
      <c r="DU19" s="120">
        <f t="shared" si="84"/>
        <v>0</v>
      </c>
      <c r="DV19" s="121">
        <f t="shared" si="85"/>
        <v>0</v>
      </c>
      <c r="DW19" s="121">
        <f t="shared" si="51"/>
        <v>0</v>
      </c>
      <c r="DX19" s="122">
        <f t="shared" si="52"/>
        <v>0</v>
      </c>
      <c r="DY19" s="123"/>
      <c r="DZ19" s="124"/>
      <c r="EA19" s="116">
        <f t="shared" si="86"/>
        <v>42736</v>
      </c>
      <c r="ED19" s="117"/>
      <c r="EE19" s="118">
        <f t="shared" si="53"/>
        <v>105000</v>
      </c>
      <c r="EF19" s="119">
        <f t="shared" si="54"/>
        <v>7</v>
      </c>
      <c r="EG19" s="119">
        <f t="shared" si="55"/>
        <v>1388</v>
      </c>
      <c r="EH19" s="202">
        <f t="shared" si="56"/>
        <v>0</v>
      </c>
      <c r="EI19" s="120">
        <f t="shared" si="57"/>
        <v>0</v>
      </c>
      <c r="EJ19" s="120">
        <f t="shared" si="87"/>
        <v>0</v>
      </c>
      <c r="EK19" s="121">
        <f t="shared" si="88"/>
        <v>0</v>
      </c>
      <c r="EL19" s="121">
        <f t="shared" si="58"/>
        <v>0</v>
      </c>
      <c r="EM19" s="122">
        <f t="shared" si="59"/>
        <v>0</v>
      </c>
      <c r="EN19" s="123"/>
      <c r="EO19" s="124"/>
      <c r="EP19" s="116">
        <f t="shared" si="89"/>
        <v>42736</v>
      </c>
      <c r="ES19" s="117"/>
      <c r="ET19" s="118">
        <f t="shared" si="60"/>
        <v>105000</v>
      </c>
      <c r="EU19" s="119">
        <f t="shared" si="61"/>
        <v>7</v>
      </c>
      <c r="EV19" s="119">
        <f t="shared" si="62"/>
        <v>1388</v>
      </c>
      <c r="EW19" s="202">
        <f t="shared" si="63"/>
        <v>0</v>
      </c>
      <c r="EX19" s="120">
        <f t="shared" si="64"/>
        <v>0</v>
      </c>
      <c r="EY19" s="120">
        <f t="shared" si="90"/>
        <v>0</v>
      </c>
      <c r="EZ19" s="121">
        <f t="shared" si="91"/>
        <v>0</v>
      </c>
      <c r="FA19" s="121">
        <f t="shared" si="65"/>
        <v>0</v>
      </c>
      <c r="FB19" s="122">
        <f t="shared" si="66"/>
        <v>0</v>
      </c>
      <c r="FC19" s="123"/>
      <c r="FD19" s="124"/>
      <c r="FE19" s="116">
        <f t="shared" si="67"/>
        <v>42736</v>
      </c>
    </row>
    <row r="20" spans="2:162" ht="13.5" x14ac:dyDescent="0.25">
      <c r="B20" s="196">
        <f t="shared" si="4"/>
        <v>37500</v>
      </c>
      <c r="C20" s="200">
        <f t="shared" si="0"/>
        <v>2.75</v>
      </c>
      <c r="D20" s="200">
        <v>1224</v>
      </c>
      <c r="E20" s="196">
        <v>91</v>
      </c>
      <c r="F20" s="196">
        <f t="shared" si="68"/>
        <v>679</v>
      </c>
      <c r="G20" s="196">
        <f t="shared" si="5"/>
        <v>814.8</v>
      </c>
      <c r="H20" s="197">
        <f t="shared" si="6"/>
        <v>2.9120000000000001E-3</v>
      </c>
      <c r="I20" s="197">
        <f>H20+I19</f>
        <v>2.1728000000000001E-2</v>
      </c>
      <c r="J20" s="198">
        <f t="shared" si="3"/>
        <v>1.8106666666666668E-3</v>
      </c>
      <c r="K20" s="198">
        <f>(C20-C19)/(H20/12)</f>
        <v>1030.2197802197802</v>
      </c>
      <c r="L20" s="199">
        <f t="shared" si="7"/>
        <v>42736.660531200003</v>
      </c>
      <c r="M20" s="198"/>
      <c r="P20" s="3"/>
      <c r="AC20" s="76">
        <v>1389</v>
      </c>
      <c r="AD20" s="151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3"/>
      <c r="AT20" s="117"/>
      <c r="AU20" s="118">
        <f t="shared" si="12"/>
        <v>105000</v>
      </c>
      <c r="AV20" s="119">
        <f t="shared" si="13"/>
        <v>8</v>
      </c>
      <c r="AW20" s="119">
        <f t="shared" si="10"/>
        <v>1389</v>
      </c>
      <c r="AX20" s="202">
        <f t="shared" si="14"/>
        <v>0</v>
      </c>
      <c r="AY20" s="120">
        <f t="shared" si="15"/>
        <v>0</v>
      </c>
      <c r="AZ20" s="120">
        <f t="shared" si="70"/>
        <v>0</v>
      </c>
      <c r="BA20" s="121">
        <f t="shared" si="71"/>
        <v>0</v>
      </c>
      <c r="BB20" s="121">
        <f t="shared" si="16"/>
        <v>0</v>
      </c>
      <c r="BC20" s="122">
        <f t="shared" si="17"/>
        <v>0</v>
      </c>
      <c r="BD20" s="123"/>
      <c r="BE20" s="124"/>
      <c r="BF20" s="116">
        <f t="shared" si="72"/>
        <v>42736</v>
      </c>
      <c r="BI20" s="117"/>
      <c r="BJ20" s="118">
        <f t="shared" si="18"/>
        <v>105000</v>
      </c>
      <c r="BK20" s="119">
        <f t="shared" si="19"/>
        <v>8</v>
      </c>
      <c r="BL20" s="119">
        <f t="shared" si="20"/>
        <v>1389</v>
      </c>
      <c r="BM20" s="202">
        <f t="shared" si="21"/>
        <v>0</v>
      </c>
      <c r="BN20" s="120">
        <f t="shared" si="22"/>
        <v>0</v>
      </c>
      <c r="BO20" s="120">
        <f t="shared" si="73"/>
        <v>0</v>
      </c>
      <c r="BP20" s="121">
        <f t="shared" si="74"/>
        <v>0</v>
      </c>
      <c r="BQ20" s="121">
        <f t="shared" si="23"/>
        <v>0</v>
      </c>
      <c r="BR20" s="122">
        <f t="shared" si="24"/>
        <v>0</v>
      </c>
      <c r="BS20" s="123"/>
      <c r="BT20" s="124"/>
      <c r="BU20" s="116">
        <f t="shared" si="92"/>
        <v>42736</v>
      </c>
      <c r="BX20" s="117"/>
      <c r="BY20" s="118">
        <f t="shared" si="25"/>
        <v>105000</v>
      </c>
      <c r="BZ20" s="119">
        <f t="shared" si="26"/>
        <v>8</v>
      </c>
      <c r="CA20" s="119">
        <f t="shared" si="27"/>
        <v>1389</v>
      </c>
      <c r="CB20" s="202">
        <f t="shared" si="28"/>
        <v>0</v>
      </c>
      <c r="CC20" s="120">
        <f t="shared" si="93"/>
        <v>0</v>
      </c>
      <c r="CD20" s="120">
        <f t="shared" si="75"/>
        <v>0</v>
      </c>
      <c r="CE20" s="121">
        <f t="shared" si="76"/>
        <v>0</v>
      </c>
      <c r="CF20" s="121">
        <f t="shared" si="94"/>
        <v>0</v>
      </c>
      <c r="CG20" s="122">
        <f t="shared" si="95"/>
        <v>0</v>
      </c>
      <c r="CH20" s="123"/>
      <c r="CI20" s="124"/>
      <c r="CJ20" s="116">
        <f t="shared" si="77"/>
        <v>42736</v>
      </c>
      <c r="CM20" s="117"/>
      <c r="CN20" s="118">
        <f t="shared" si="32"/>
        <v>105000</v>
      </c>
      <c r="CO20" s="119">
        <f t="shared" si="33"/>
        <v>8</v>
      </c>
      <c r="CP20" s="119">
        <f t="shared" si="34"/>
        <v>1389</v>
      </c>
      <c r="CQ20" s="202">
        <f t="shared" si="35"/>
        <v>0</v>
      </c>
      <c r="CR20" s="120">
        <f t="shared" si="36"/>
        <v>0</v>
      </c>
      <c r="CS20" s="120">
        <f t="shared" si="78"/>
        <v>0</v>
      </c>
      <c r="CT20" s="121">
        <f t="shared" si="79"/>
        <v>0</v>
      </c>
      <c r="CU20" s="121">
        <f t="shared" si="37"/>
        <v>0</v>
      </c>
      <c r="CV20" s="122">
        <f t="shared" si="38"/>
        <v>0</v>
      </c>
      <c r="CW20" s="123"/>
      <c r="CX20" s="124"/>
      <c r="CY20" s="116">
        <f t="shared" si="80"/>
        <v>42736</v>
      </c>
      <c r="DA20" s="117"/>
      <c r="DB20" s="118">
        <f t="shared" si="39"/>
        <v>105000</v>
      </c>
      <c r="DC20" s="119">
        <f t="shared" si="40"/>
        <v>8</v>
      </c>
      <c r="DD20" s="119">
        <f t="shared" si="41"/>
        <v>1389</v>
      </c>
      <c r="DE20" s="202">
        <f t="shared" si="42"/>
        <v>0</v>
      </c>
      <c r="DF20" s="120">
        <f t="shared" si="43"/>
        <v>0</v>
      </c>
      <c r="DG20" s="120">
        <f t="shared" si="81"/>
        <v>0</v>
      </c>
      <c r="DH20" s="121">
        <f t="shared" si="82"/>
        <v>0</v>
      </c>
      <c r="DI20" s="121">
        <f t="shared" si="44"/>
        <v>0</v>
      </c>
      <c r="DJ20" s="122">
        <f t="shared" si="45"/>
        <v>0</v>
      </c>
      <c r="DK20" s="123"/>
      <c r="DL20" s="124"/>
      <c r="DM20" s="116">
        <f t="shared" si="83"/>
        <v>42736</v>
      </c>
      <c r="DO20" s="117"/>
      <c r="DP20" s="118">
        <f t="shared" si="46"/>
        <v>105000</v>
      </c>
      <c r="DQ20" s="119">
        <f t="shared" si="47"/>
        <v>8</v>
      </c>
      <c r="DR20" s="119">
        <f t="shared" si="48"/>
        <v>1389</v>
      </c>
      <c r="DS20" s="202">
        <f t="shared" si="49"/>
        <v>0</v>
      </c>
      <c r="DT20" s="120">
        <f t="shared" si="50"/>
        <v>0</v>
      </c>
      <c r="DU20" s="120">
        <f t="shared" si="84"/>
        <v>0</v>
      </c>
      <c r="DV20" s="121">
        <f t="shared" si="85"/>
        <v>0</v>
      </c>
      <c r="DW20" s="121">
        <f t="shared" si="51"/>
        <v>0</v>
      </c>
      <c r="DX20" s="122">
        <f t="shared" si="52"/>
        <v>0</v>
      </c>
      <c r="DY20" s="123"/>
      <c r="DZ20" s="124"/>
      <c r="EA20" s="116">
        <f t="shared" si="86"/>
        <v>42736</v>
      </c>
      <c r="ED20" s="117"/>
      <c r="EE20" s="118">
        <f t="shared" si="53"/>
        <v>105000</v>
      </c>
      <c r="EF20" s="119">
        <f t="shared" si="54"/>
        <v>8</v>
      </c>
      <c r="EG20" s="119">
        <f t="shared" si="55"/>
        <v>1389</v>
      </c>
      <c r="EH20" s="202">
        <f t="shared" si="56"/>
        <v>0</v>
      </c>
      <c r="EI20" s="120">
        <f t="shared" si="57"/>
        <v>0</v>
      </c>
      <c r="EJ20" s="120">
        <f t="shared" si="87"/>
        <v>0</v>
      </c>
      <c r="EK20" s="121">
        <f t="shared" si="88"/>
        <v>0</v>
      </c>
      <c r="EL20" s="121">
        <f t="shared" si="58"/>
        <v>0</v>
      </c>
      <c r="EM20" s="122">
        <f t="shared" si="59"/>
        <v>0</v>
      </c>
      <c r="EN20" s="123"/>
      <c r="EO20" s="124"/>
      <c r="EP20" s="116">
        <f t="shared" si="89"/>
        <v>42736</v>
      </c>
      <c r="ES20" s="117"/>
      <c r="ET20" s="118">
        <f t="shared" si="60"/>
        <v>105000</v>
      </c>
      <c r="EU20" s="119">
        <f t="shared" si="61"/>
        <v>8</v>
      </c>
      <c r="EV20" s="119">
        <f t="shared" si="62"/>
        <v>1389</v>
      </c>
      <c r="EW20" s="202">
        <f t="shared" si="63"/>
        <v>0</v>
      </c>
      <c r="EX20" s="120">
        <f t="shared" si="64"/>
        <v>0</v>
      </c>
      <c r="EY20" s="120">
        <f t="shared" si="90"/>
        <v>0</v>
      </c>
      <c r="EZ20" s="121">
        <f t="shared" si="91"/>
        <v>0</v>
      </c>
      <c r="FA20" s="121">
        <f t="shared" si="65"/>
        <v>0</v>
      </c>
      <c r="FB20" s="122">
        <f t="shared" si="66"/>
        <v>0</v>
      </c>
      <c r="FC20" s="123"/>
      <c r="FD20" s="124"/>
      <c r="FE20" s="116">
        <f t="shared" si="67"/>
        <v>42736</v>
      </c>
    </row>
    <row r="21" spans="2:162" ht="13.5" x14ac:dyDescent="0.25">
      <c r="B21" s="196">
        <f t="shared" si="4"/>
        <v>37500</v>
      </c>
      <c r="C21" s="200">
        <f t="shared" si="0"/>
        <v>3</v>
      </c>
      <c r="D21" s="200">
        <v>1224.25</v>
      </c>
      <c r="E21" s="196">
        <v>26297</v>
      </c>
      <c r="F21" s="196">
        <f t="shared" si="68"/>
        <v>26976</v>
      </c>
      <c r="G21" s="196">
        <f t="shared" si="5"/>
        <v>32371.199999999997</v>
      </c>
      <c r="H21" s="197">
        <f t="shared" ref="H21" si="99">(E21*$D$4)/B21</f>
        <v>0.84150399999999992</v>
      </c>
      <c r="I21" s="197">
        <f>H21+I20</f>
        <v>0.86323199999999989</v>
      </c>
      <c r="J21" s="198">
        <f t="shared" si="3"/>
        <v>7.1935999999999986E-2</v>
      </c>
      <c r="K21" s="198">
        <f>(C21-C20)/(H21/12)</f>
        <v>3.5650454424459066</v>
      </c>
      <c r="L21" s="199">
        <f t="shared" si="7"/>
        <v>42762.242252800002</v>
      </c>
      <c r="M21" s="198"/>
      <c r="P21" s="3"/>
      <c r="AC21" s="76">
        <v>1390</v>
      </c>
      <c r="AD21" s="151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3"/>
      <c r="AT21" s="117"/>
      <c r="AU21" s="118">
        <f t="shared" si="12"/>
        <v>105000</v>
      </c>
      <c r="AV21" s="119">
        <f t="shared" si="13"/>
        <v>9</v>
      </c>
      <c r="AW21" s="119">
        <f t="shared" si="10"/>
        <v>1390</v>
      </c>
      <c r="AX21" s="202">
        <f t="shared" si="14"/>
        <v>0</v>
      </c>
      <c r="AY21" s="120">
        <f t="shared" si="15"/>
        <v>0</v>
      </c>
      <c r="AZ21" s="120">
        <f t="shared" si="70"/>
        <v>0</v>
      </c>
      <c r="BA21" s="121">
        <f t="shared" si="71"/>
        <v>0</v>
      </c>
      <c r="BB21" s="121">
        <f t="shared" si="16"/>
        <v>0</v>
      </c>
      <c r="BC21" s="122">
        <f t="shared" si="17"/>
        <v>0</v>
      </c>
      <c r="BD21" s="123"/>
      <c r="BE21" s="124"/>
      <c r="BF21" s="116">
        <f t="shared" si="72"/>
        <v>42736</v>
      </c>
      <c r="BI21" s="117"/>
      <c r="BJ21" s="118">
        <f t="shared" si="18"/>
        <v>105000</v>
      </c>
      <c r="BK21" s="119">
        <f t="shared" si="19"/>
        <v>9</v>
      </c>
      <c r="BL21" s="119">
        <f t="shared" si="20"/>
        <v>1390</v>
      </c>
      <c r="BM21" s="202">
        <f t="shared" si="21"/>
        <v>0</v>
      </c>
      <c r="BN21" s="120">
        <f t="shared" si="22"/>
        <v>0</v>
      </c>
      <c r="BO21" s="120">
        <f t="shared" si="73"/>
        <v>0</v>
      </c>
      <c r="BP21" s="121">
        <f t="shared" si="74"/>
        <v>0</v>
      </c>
      <c r="BQ21" s="121">
        <f t="shared" si="23"/>
        <v>0</v>
      </c>
      <c r="BR21" s="122">
        <f t="shared" si="24"/>
        <v>0</v>
      </c>
      <c r="BS21" s="123"/>
      <c r="BT21" s="124"/>
      <c r="BU21" s="116">
        <f t="shared" si="92"/>
        <v>42736</v>
      </c>
      <c r="BX21" s="117"/>
      <c r="BY21" s="118">
        <f t="shared" si="25"/>
        <v>105000</v>
      </c>
      <c r="BZ21" s="119">
        <f t="shared" si="26"/>
        <v>9</v>
      </c>
      <c r="CA21" s="119">
        <f t="shared" si="27"/>
        <v>1390</v>
      </c>
      <c r="CB21" s="202">
        <f t="shared" si="28"/>
        <v>0</v>
      </c>
      <c r="CC21" s="120">
        <f t="shared" si="93"/>
        <v>0</v>
      </c>
      <c r="CD21" s="120">
        <f t="shared" si="75"/>
        <v>0</v>
      </c>
      <c r="CE21" s="121">
        <f t="shared" si="76"/>
        <v>0</v>
      </c>
      <c r="CF21" s="121">
        <f t="shared" si="94"/>
        <v>0</v>
      </c>
      <c r="CG21" s="122">
        <f t="shared" si="95"/>
        <v>0</v>
      </c>
      <c r="CH21" s="123"/>
      <c r="CI21" s="124"/>
      <c r="CJ21" s="116">
        <f t="shared" si="77"/>
        <v>42736</v>
      </c>
      <c r="CM21" s="117"/>
      <c r="CN21" s="118">
        <f t="shared" si="32"/>
        <v>105000</v>
      </c>
      <c r="CO21" s="119">
        <f t="shared" si="33"/>
        <v>9</v>
      </c>
      <c r="CP21" s="119">
        <f t="shared" si="34"/>
        <v>1390</v>
      </c>
      <c r="CQ21" s="202">
        <f t="shared" si="35"/>
        <v>0</v>
      </c>
      <c r="CR21" s="120">
        <f t="shared" si="36"/>
        <v>0</v>
      </c>
      <c r="CS21" s="120">
        <f t="shared" si="78"/>
        <v>0</v>
      </c>
      <c r="CT21" s="121">
        <f t="shared" si="79"/>
        <v>0</v>
      </c>
      <c r="CU21" s="121">
        <f t="shared" si="37"/>
        <v>0</v>
      </c>
      <c r="CV21" s="122">
        <f t="shared" si="38"/>
        <v>0</v>
      </c>
      <c r="CW21" s="123"/>
      <c r="CX21" s="124"/>
      <c r="CY21" s="116">
        <f t="shared" si="80"/>
        <v>42736</v>
      </c>
      <c r="DA21" s="117"/>
      <c r="DB21" s="118">
        <f t="shared" si="39"/>
        <v>105000</v>
      </c>
      <c r="DC21" s="119">
        <f t="shared" si="40"/>
        <v>9</v>
      </c>
      <c r="DD21" s="119">
        <f t="shared" si="41"/>
        <v>1390</v>
      </c>
      <c r="DE21" s="202">
        <f t="shared" si="42"/>
        <v>0</v>
      </c>
      <c r="DF21" s="120">
        <f t="shared" si="43"/>
        <v>0</v>
      </c>
      <c r="DG21" s="120">
        <f t="shared" si="81"/>
        <v>0</v>
      </c>
      <c r="DH21" s="121">
        <f t="shared" si="82"/>
        <v>0</v>
      </c>
      <c r="DI21" s="121">
        <f t="shared" si="44"/>
        <v>0</v>
      </c>
      <c r="DJ21" s="122">
        <f t="shared" si="45"/>
        <v>0</v>
      </c>
      <c r="DK21" s="123"/>
      <c r="DL21" s="124"/>
      <c r="DM21" s="116">
        <f t="shared" si="83"/>
        <v>42736</v>
      </c>
      <c r="DO21" s="117"/>
      <c r="DP21" s="118">
        <f t="shared" si="46"/>
        <v>105000</v>
      </c>
      <c r="DQ21" s="119">
        <f t="shared" si="47"/>
        <v>9</v>
      </c>
      <c r="DR21" s="119">
        <f t="shared" si="48"/>
        <v>1390</v>
      </c>
      <c r="DS21" s="202">
        <f t="shared" si="49"/>
        <v>0</v>
      </c>
      <c r="DT21" s="120">
        <f t="shared" si="50"/>
        <v>0</v>
      </c>
      <c r="DU21" s="120">
        <f t="shared" si="84"/>
        <v>0</v>
      </c>
      <c r="DV21" s="121">
        <f t="shared" si="85"/>
        <v>0</v>
      </c>
      <c r="DW21" s="121">
        <f t="shared" si="51"/>
        <v>0</v>
      </c>
      <c r="DX21" s="122">
        <f t="shared" si="52"/>
        <v>0</v>
      </c>
      <c r="DY21" s="123"/>
      <c r="DZ21" s="124"/>
      <c r="EA21" s="116">
        <f t="shared" si="86"/>
        <v>42736</v>
      </c>
      <c r="ED21" s="117"/>
      <c r="EE21" s="118">
        <f t="shared" si="53"/>
        <v>105000</v>
      </c>
      <c r="EF21" s="119">
        <f t="shared" si="54"/>
        <v>9</v>
      </c>
      <c r="EG21" s="119">
        <f t="shared" si="55"/>
        <v>1390</v>
      </c>
      <c r="EH21" s="202">
        <f t="shared" si="56"/>
        <v>0</v>
      </c>
      <c r="EI21" s="120">
        <f t="shared" si="57"/>
        <v>0</v>
      </c>
      <c r="EJ21" s="120">
        <f t="shared" si="87"/>
        <v>0</v>
      </c>
      <c r="EK21" s="121">
        <f t="shared" si="88"/>
        <v>0</v>
      </c>
      <c r="EL21" s="121">
        <f t="shared" si="58"/>
        <v>0</v>
      </c>
      <c r="EM21" s="122">
        <f t="shared" si="59"/>
        <v>0</v>
      </c>
      <c r="EN21" s="123"/>
      <c r="EO21" s="124"/>
      <c r="EP21" s="116">
        <f t="shared" si="89"/>
        <v>42736</v>
      </c>
      <c r="ES21" s="117"/>
      <c r="ET21" s="118">
        <f t="shared" si="60"/>
        <v>105000</v>
      </c>
      <c r="EU21" s="119">
        <f t="shared" si="61"/>
        <v>9</v>
      </c>
      <c r="EV21" s="119">
        <f t="shared" si="62"/>
        <v>1390</v>
      </c>
      <c r="EW21" s="202">
        <f t="shared" si="63"/>
        <v>0</v>
      </c>
      <c r="EX21" s="120">
        <f t="shared" si="64"/>
        <v>0</v>
      </c>
      <c r="EY21" s="120">
        <f t="shared" si="90"/>
        <v>0</v>
      </c>
      <c r="EZ21" s="121">
        <f t="shared" si="91"/>
        <v>0</v>
      </c>
      <c r="FA21" s="121">
        <f t="shared" si="65"/>
        <v>0</v>
      </c>
      <c r="FB21" s="122">
        <f t="shared" si="66"/>
        <v>0</v>
      </c>
      <c r="FC21" s="123"/>
      <c r="FD21" s="124"/>
      <c r="FE21" s="116">
        <f t="shared" si="67"/>
        <v>42736</v>
      </c>
    </row>
    <row r="22" spans="2:162" ht="13.5" x14ac:dyDescent="0.25">
      <c r="B22" s="196">
        <f t="shared" si="4"/>
        <v>37500</v>
      </c>
      <c r="C22" s="200">
        <f t="shared" si="0"/>
        <v>3.25</v>
      </c>
      <c r="D22" s="200">
        <v>1224.5</v>
      </c>
      <c r="E22" s="196">
        <v>54662</v>
      </c>
      <c r="F22" s="196">
        <f t="shared" si="68"/>
        <v>81638</v>
      </c>
      <c r="G22" s="196">
        <f t="shared" si="5"/>
        <v>97965.599999999991</v>
      </c>
      <c r="H22" s="197">
        <f>(E22*$D$5)/B22</f>
        <v>1.7491839999999999</v>
      </c>
      <c r="I22" s="197">
        <f>H22+I21</f>
        <v>2.6124159999999996</v>
      </c>
      <c r="J22" s="198">
        <f t="shared" si="3"/>
        <v>0.2177013333333333</v>
      </c>
      <c r="K22" s="198">
        <f t="shared" ref="K22:K24" si="100">(C22-C21)/(H22/12)</f>
        <v>1.7150854341224251</v>
      </c>
      <c r="L22" s="199">
        <f t="shared" si="7"/>
        <v>42815.417446400003</v>
      </c>
      <c r="M22" s="198"/>
      <c r="P22" s="3"/>
      <c r="AC22" s="76">
        <v>1391</v>
      </c>
      <c r="AD22" s="151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3"/>
      <c r="AT22" s="117"/>
      <c r="AU22" s="118">
        <f t="shared" si="12"/>
        <v>105000</v>
      </c>
      <c r="AV22" s="119">
        <f t="shared" si="13"/>
        <v>10</v>
      </c>
      <c r="AW22" s="119">
        <f t="shared" si="10"/>
        <v>1391</v>
      </c>
      <c r="AX22" s="202">
        <f t="shared" si="14"/>
        <v>0</v>
      </c>
      <c r="AY22" s="120">
        <f t="shared" si="15"/>
        <v>0</v>
      </c>
      <c r="AZ22" s="120">
        <f t="shared" si="70"/>
        <v>0</v>
      </c>
      <c r="BA22" s="121">
        <f t="shared" si="71"/>
        <v>0</v>
      </c>
      <c r="BB22" s="121">
        <f t="shared" si="16"/>
        <v>0</v>
      </c>
      <c r="BC22" s="122">
        <f t="shared" si="17"/>
        <v>0</v>
      </c>
      <c r="BD22" s="123"/>
      <c r="BE22" s="115"/>
      <c r="BF22" s="116">
        <f t="shared" si="72"/>
        <v>42736</v>
      </c>
      <c r="BI22" s="117"/>
      <c r="BJ22" s="118">
        <f t="shared" si="18"/>
        <v>105000</v>
      </c>
      <c r="BK22" s="119">
        <f t="shared" si="19"/>
        <v>10</v>
      </c>
      <c r="BL22" s="119">
        <f t="shared" si="20"/>
        <v>1391</v>
      </c>
      <c r="BM22" s="202">
        <f t="shared" si="21"/>
        <v>0</v>
      </c>
      <c r="BN22" s="120">
        <f t="shared" si="22"/>
        <v>0</v>
      </c>
      <c r="BO22" s="120">
        <f t="shared" si="73"/>
        <v>0</v>
      </c>
      <c r="BP22" s="121">
        <f t="shared" si="74"/>
        <v>0</v>
      </c>
      <c r="BQ22" s="121">
        <f t="shared" si="23"/>
        <v>0</v>
      </c>
      <c r="BR22" s="122">
        <f t="shared" si="24"/>
        <v>0</v>
      </c>
      <c r="BS22" s="123"/>
      <c r="BT22" s="115"/>
      <c r="BU22" s="116">
        <f t="shared" si="92"/>
        <v>42736</v>
      </c>
      <c r="BX22" s="117"/>
      <c r="BY22" s="118">
        <f t="shared" si="25"/>
        <v>105000</v>
      </c>
      <c r="BZ22" s="119">
        <f t="shared" si="26"/>
        <v>10</v>
      </c>
      <c r="CA22" s="119">
        <f t="shared" si="27"/>
        <v>1391</v>
      </c>
      <c r="CB22" s="202">
        <f t="shared" si="28"/>
        <v>0</v>
      </c>
      <c r="CC22" s="120">
        <f t="shared" si="93"/>
        <v>0</v>
      </c>
      <c r="CD22" s="120">
        <f t="shared" si="75"/>
        <v>0</v>
      </c>
      <c r="CE22" s="121">
        <f t="shared" si="76"/>
        <v>0</v>
      </c>
      <c r="CF22" s="121">
        <f t="shared" si="94"/>
        <v>0</v>
      </c>
      <c r="CG22" s="122">
        <f t="shared" si="95"/>
        <v>0</v>
      </c>
      <c r="CH22" s="123"/>
      <c r="CI22" s="115"/>
      <c r="CJ22" s="116">
        <f t="shared" si="77"/>
        <v>42736</v>
      </c>
      <c r="CM22" s="117"/>
      <c r="CN22" s="118">
        <f t="shared" si="32"/>
        <v>105000</v>
      </c>
      <c r="CO22" s="119">
        <f t="shared" si="33"/>
        <v>10</v>
      </c>
      <c r="CP22" s="119">
        <f t="shared" si="34"/>
        <v>1391</v>
      </c>
      <c r="CQ22" s="202">
        <f t="shared" si="35"/>
        <v>0</v>
      </c>
      <c r="CR22" s="120">
        <f t="shared" si="36"/>
        <v>0</v>
      </c>
      <c r="CS22" s="120">
        <f t="shared" si="78"/>
        <v>0</v>
      </c>
      <c r="CT22" s="121">
        <f t="shared" si="79"/>
        <v>0</v>
      </c>
      <c r="CU22" s="121">
        <f t="shared" si="37"/>
        <v>0</v>
      </c>
      <c r="CV22" s="122">
        <f t="shared" si="38"/>
        <v>0</v>
      </c>
      <c r="CW22" s="123"/>
      <c r="CX22" s="115"/>
      <c r="CY22" s="116">
        <f t="shared" si="80"/>
        <v>42736</v>
      </c>
      <c r="DA22" s="117"/>
      <c r="DB22" s="118">
        <f t="shared" si="39"/>
        <v>105000</v>
      </c>
      <c r="DC22" s="119">
        <f t="shared" si="40"/>
        <v>10</v>
      </c>
      <c r="DD22" s="119">
        <f t="shared" si="41"/>
        <v>1391</v>
      </c>
      <c r="DE22" s="202">
        <f t="shared" si="42"/>
        <v>0</v>
      </c>
      <c r="DF22" s="120">
        <f t="shared" si="43"/>
        <v>0</v>
      </c>
      <c r="DG22" s="120">
        <f t="shared" si="81"/>
        <v>0</v>
      </c>
      <c r="DH22" s="121">
        <f t="shared" si="82"/>
        <v>0</v>
      </c>
      <c r="DI22" s="121">
        <f t="shared" si="44"/>
        <v>0</v>
      </c>
      <c r="DJ22" s="122">
        <f t="shared" si="45"/>
        <v>0</v>
      </c>
      <c r="DK22" s="123"/>
      <c r="DL22" s="115"/>
      <c r="DM22" s="116">
        <f t="shared" si="83"/>
        <v>42736</v>
      </c>
      <c r="DO22" s="117"/>
      <c r="DP22" s="118">
        <f t="shared" si="46"/>
        <v>105000</v>
      </c>
      <c r="DQ22" s="119">
        <f t="shared" si="47"/>
        <v>10</v>
      </c>
      <c r="DR22" s="119">
        <f t="shared" si="48"/>
        <v>1391</v>
      </c>
      <c r="DS22" s="202">
        <f t="shared" si="49"/>
        <v>0</v>
      </c>
      <c r="DT22" s="120">
        <f t="shared" si="50"/>
        <v>0</v>
      </c>
      <c r="DU22" s="120">
        <f t="shared" si="84"/>
        <v>0</v>
      </c>
      <c r="DV22" s="121">
        <f t="shared" si="85"/>
        <v>0</v>
      </c>
      <c r="DW22" s="121">
        <f t="shared" si="51"/>
        <v>0</v>
      </c>
      <c r="DX22" s="122">
        <f t="shared" si="52"/>
        <v>0</v>
      </c>
      <c r="DY22" s="123"/>
      <c r="DZ22" s="115"/>
      <c r="EA22" s="116">
        <f t="shared" si="86"/>
        <v>42736</v>
      </c>
      <c r="ED22" s="117"/>
      <c r="EE22" s="118">
        <f t="shared" si="53"/>
        <v>105000</v>
      </c>
      <c r="EF22" s="119">
        <f t="shared" si="54"/>
        <v>10</v>
      </c>
      <c r="EG22" s="119">
        <f t="shared" si="55"/>
        <v>1391</v>
      </c>
      <c r="EH22" s="202">
        <f t="shared" si="56"/>
        <v>0</v>
      </c>
      <c r="EI22" s="120">
        <f t="shared" si="57"/>
        <v>0</v>
      </c>
      <c r="EJ22" s="120">
        <f t="shared" si="87"/>
        <v>0</v>
      </c>
      <c r="EK22" s="121">
        <f t="shared" si="88"/>
        <v>0</v>
      </c>
      <c r="EL22" s="121">
        <f t="shared" si="58"/>
        <v>0</v>
      </c>
      <c r="EM22" s="122">
        <f t="shared" si="59"/>
        <v>0</v>
      </c>
      <c r="EN22" s="123"/>
      <c r="EO22" s="115"/>
      <c r="EP22" s="116">
        <f t="shared" si="89"/>
        <v>42736</v>
      </c>
      <c r="ES22" s="117"/>
      <c r="ET22" s="118">
        <f t="shared" si="60"/>
        <v>105000</v>
      </c>
      <c r="EU22" s="119">
        <f t="shared" si="61"/>
        <v>10</v>
      </c>
      <c r="EV22" s="119">
        <f t="shared" si="62"/>
        <v>1391</v>
      </c>
      <c r="EW22" s="202">
        <f t="shared" si="63"/>
        <v>0</v>
      </c>
      <c r="EX22" s="120">
        <f t="shared" si="64"/>
        <v>0</v>
      </c>
      <c r="EY22" s="120">
        <f t="shared" si="90"/>
        <v>0</v>
      </c>
      <c r="EZ22" s="121">
        <f t="shared" si="91"/>
        <v>0</v>
      </c>
      <c r="FA22" s="121">
        <f t="shared" si="65"/>
        <v>0</v>
      </c>
      <c r="FB22" s="122">
        <f t="shared" si="66"/>
        <v>0</v>
      </c>
      <c r="FC22" s="123"/>
      <c r="FD22" s="115"/>
      <c r="FE22" s="116">
        <f t="shared" si="67"/>
        <v>42736</v>
      </c>
    </row>
    <row r="23" spans="2:162" ht="13.5" x14ac:dyDescent="0.25">
      <c r="B23" s="196">
        <f t="shared" si="4"/>
        <v>37500</v>
      </c>
      <c r="C23" s="200">
        <f t="shared" si="0"/>
        <v>3.5</v>
      </c>
      <c r="D23" s="200">
        <v>1224.75</v>
      </c>
      <c r="E23" s="196">
        <v>59094</v>
      </c>
      <c r="F23" s="196">
        <f t="shared" si="68"/>
        <v>140732</v>
      </c>
      <c r="G23" s="196">
        <f t="shared" si="5"/>
        <v>168878.4</v>
      </c>
      <c r="H23" s="197">
        <f t="shared" ref="H23" si="101">(E23*$D$5)/B23</f>
        <v>1.891008</v>
      </c>
      <c r="I23" s="197">
        <f t="shared" ref="I23:I25" si="102">H23+I22</f>
        <v>4.5034239999999999</v>
      </c>
      <c r="J23" s="198">
        <f t="shared" si="3"/>
        <v>0.3752853333333333</v>
      </c>
      <c r="K23" s="198">
        <f t="shared" si="100"/>
        <v>1.5864554777134734</v>
      </c>
      <c r="L23" s="199">
        <f t="shared" si="7"/>
        <v>42872.904089600001</v>
      </c>
      <c r="M23" s="198"/>
      <c r="P23" s="3"/>
      <c r="AC23" s="76">
        <v>1392</v>
      </c>
      <c r="AD23" s="151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3"/>
      <c r="AT23" s="117"/>
      <c r="AU23" s="118">
        <f t="shared" si="12"/>
        <v>105000</v>
      </c>
      <c r="AV23" s="119">
        <f t="shared" si="13"/>
        <v>11</v>
      </c>
      <c r="AW23" s="119">
        <f t="shared" si="10"/>
        <v>1392</v>
      </c>
      <c r="AX23" s="202">
        <f t="shared" si="14"/>
        <v>0</v>
      </c>
      <c r="AY23" s="120">
        <f t="shared" si="15"/>
        <v>0</v>
      </c>
      <c r="AZ23" s="120">
        <f t="shared" si="70"/>
        <v>0</v>
      </c>
      <c r="BA23" s="121">
        <f t="shared" si="71"/>
        <v>0</v>
      </c>
      <c r="BB23" s="121">
        <f t="shared" si="16"/>
        <v>0</v>
      </c>
      <c r="BC23" s="122">
        <f t="shared" si="17"/>
        <v>0</v>
      </c>
      <c r="BD23" s="123"/>
      <c r="BE23" s="115"/>
      <c r="BF23" s="116">
        <f t="shared" si="72"/>
        <v>42736</v>
      </c>
      <c r="BI23" s="117"/>
      <c r="BJ23" s="118">
        <f t="shared" si="18"/>
        <v>105000</v>
      </c>
      <c r="BK23" s="119">
        <f t="shared" si="19"/>
        <v>11</v>
      </c>
      <c r="BL23" s="119">
        <f t="shared" si="20"/>
        <v>1392</v>
      </c>
      <c r="BM23" s="202">
        <f t="shared" si="21"/>
        <v>0</v>
      </c>
      <c r="BN23" s="120">
        <f t="shared" si="22"/>
        <v>0</v>
      </c>
      <c r="BO23" s="120">
        <f t="shared" si="73"/>
        <v>0</v>
      </c>
      <c r="BP23" s="121">
        <f t="shared" si="74"/>
        <v>0</v>
      </c>
      <c r="BQ23" s="121">
        <f t="shared" si="23"/>
        <v>0</v>
      </c>
      <c r="BR23" s="122">
        <f t="shared" si="24"/>
        <v>0</v>
      </c>
      <c r="BS23" s="123"/>
      <c r="BT23" s="115"/>
      <c r="BU23" s="116">
        <f t="shared" si="92"/>
        <v>42736</v>
      </c>
      <c r="BX23" s="117"/>
      <c r="BY23" s="118">
        <f t="shared" si="25"/>
        <v>105000</v>
      </c>
      <c r="BZ23" s="119">
        <f t="shared" si="26"/>
        <v>11</v>
      </c>
      <c r="CA23" s="119">
        <f t="shared" si="27"/>
        <v>1392</v>
      </c>
      <c r="CB23" s="202">
        <f t="shared" si="28"/>
        <v>0</v>
      </c>
      <c r="CC23" s="120">
        <f t="shared" si="93"/>
        <v>0</v>
      </c>
      <c r="CD23" s="120">
        <f t="shared" si="75"/>
        <v>0</v>
      </c>
      <c r="CE23" s="121">
        <f t="shared" si="76"/>
        <v>0</v>
      </c>
      <c r="CF23" s="121">
        <f t="shared" si="94"/>
        <v>0</v>
      </c>
      <c r="CG23" s="122">
        <f t="shared" si="95"/>
        <v>0</v>
      </c>
      <c r="CH23" s="123"/>
      <c r="CI23" s="115"/>
      <c r="CJ23" s="116">
        <f t="shared" si="77"/>
        <v>42736</v>
      </c>
      <c r="CM23" s="117"/>
      <c r="CN23" s="118">
        <f t="shared" si="32"/>
        <v>105000</v>
      </c>
      <c r="CO23" s="119">
        <f t="shared" si="33"/>
        <v>11</v>
      </c>
      <c r="CP23" s="119">
        <f t="shared" si="34"/>
        <v>1392</v>
      </c>
      <c r="CQ23" s="202">
        <f t="shared" si="35"/>
        <v>0</v>
      </c>
      <c r="CR23" s="120">
        <f t="shared" si="36"/>
        <v>0</v>
      </c>
      <c r="CS23" s="120">
        <f t="shared" si="78"/>
        <v>0</v>
      </c>
      <c r="CT23" s="121">
        <f t="shared" si="79"/>
        <v>0</v>
      </c>
      <c r="CU23" s="121">
        <f t="shared" si="37"/>
        <v>0</v>
      </c>
      <c r="CV23" s="122">
        <f t="shared" si="38"/>
        <v>0</v>
      </c>
      <c r="CW23" s="123"/>
      <c r="CX23" s="115"/>
      <c r="CY23" s="116">
        <f t="shared" si="80"/>
        <v>42736</v>
      </c>
      <c r="DA23" s="117"/>
      <c r="DB23" s="118">
        <f t="shared" si="39"/>
        <v>105000</v>
      </c>
      <c r="DC23" s="119">
        <f t="shared" si="40"/>
        <v>11</v>
      </c>
      <c r="DD23" s="119">
        <f t="shared" si="41"/>
        <v>1392</v>
      </c>
      <c r="DE23" s="202">
        <f t="shared" si="42"/>
        <v>0</v>
      </c>
      <c r="DF23" s="120">
        <f t="shared" si="43"/>
        <v>0</v>
      </c>
      <c r="DG23" s="120">
        <f t="shared" si="81"/>
        <v>0</v>
      </c>
      <c r="DH23" s="121">
        <f t="shared" si="82"/>
        <v>0</v>
      </c>
      <c r="DI23" s="121">
        <f t="shared" si="44"/>
        <v>0</v>
      </c>
      <c r="DJ23" s="122">
        <f t="shared" si="45"/>
        <v>0</v>
      </c>
      <c r="DK23" s="123"/>
      <c r="DL23" s="115"/>
      <c r="DM23" s="116">
        <f t="shared" si="83"/>
        <v>42736</v>
      </c>
      <c r="DO23" s="117"/>
      <c r="DP23" s="118">
        <f t="shared" si="46"/>
        <v>105000</v>
      </c>
      <c r="DQ23" s="119">
        <f t="shared" si="47"/>
        <v>11</v>
      </c>
      <c r="DR23" s="119">
        <f t="shared" si="48"/>
        <v>1392</v>
      </c>
      <c r="DS23" s="202">
        <f t="shared" si="49"/>
        <v>0</v>
      </c>
      <c r="DT23" s="120">
        <f t="shared" si="50"/>
        <v>0</v>
      </c>
      <c r="DU23" s="120">
        <f t="shared" si="84"/>
        <v>0</v>
      </c>
      <c r="DV23" s="121">
        <f t="shared" si="85"/>
        <v>0</v>
      </c>
      <c r="DW23" s="121">
        <f t="shared" si="51"/>
        <v>0</v>
      </c>
      <c r="DX23" s="122">
        <f t="shared" si="52"/>
        <v>0</v>
      </c>
      <c r="DY23" s="123"/>
      <c r="DZ23" s="115"/>
      <c r="EA23" s="116">
        <f t="shared" si="86"/>
        <v>42736</v>
      </c>
      <c r="ED23" s="117"/>
      <c r="EE23" s="118">
        <f t="shared" si="53"/>
        <v>105000</v>
      </c>
      <c r="EF23" s="119">
        <f t="shared" si="54"/>
        <v>11</v>
      </c>
      <c r="EG23" s="119">
        <f t="shared" si="55"/>
        <v>1392</v>
      </c>
      <c r="EH23" s="202">
        <f t="shared" si="56"/>
        <v>0</v>
      </c>
      <c r="EI23" s="120">
        <f t="shared" si="57"/>
        <v>0</v>
      </c>
      <c r="EJ23" s="120">
        <f t="shared" si="87"/>
        <v>0</v>
      </c>
      <c r="EK23" s="121">
        <f t="shared" si="88"/>
        <v>0</v>
      </c>
      <c r="EL23" s="121">
        <f t="shared" si="58"/>
        <v>0</v>
      </c>
      <c r="EM23" s="122">
        <f t="shared" si="59"/>
        <v>0</v>
      </c>
      <c r="EN23" s="123"/>
      <c r="EO23" s="115"/>
      <c r="EP23" s="116">
        <f t="shared" si="89"/>
        <v>42736</v>
      </c>
      <c r="ES23" s="117"/>
      <c r="ET23" s="118">
        <f t="shared" si="60"/>
        <v>105000</v>
      </c>
      <c r="EU23" s="119">
        <f t="shared" si="61"/>
        <v>11</v>
      </c>
      <c r="EV23" s="119">
        <f t="shared" si="62"/>
        <v>1392</v>
      </c>
      <c r="EW23" s="202">
        <f t="shared" si="63"/>
        <v>0</v>
      </c>
      <c r="EX23" s="120">
        <f t="shared" si="64"/>
        <v>0</v>
      </c>
      <c r="EY23" s="120">
        <f t="shared" si="90"/>
        <v>0</v>
      </c>
      <c r="EZ23" s="121">
        <f t="shared" si="91"/>
        <v>0</v>
      </c>
      <c r="FA23" s="121">
        <f t="shared" si="65"/>
        <v>0</v>
      </c>
      <c r="FB23" s="122">
        <f t="shared" si="66"/>
        <v>0</v>
      </c>
      <c r="FC23" s="123"/>
      <c r="FD23" s="115"/>
      <c r="FE23" s="116">
        <f t="shared" si="67"/>
        <v>42736</v>
      </c>
    </row>
    <row r="24" spans="2:162" ht="13.5" x14ac:dyDescent="0.25">
      <c r="B24" s="196">
        <f t="shared" si="4"/>
        <v>37500</v>
      </c>
      <c r="C24" s="200">
        <f t="shared" si="0"/>
        <v>3.75</v>
      </c>
      <c r="D24" s="200">
        <v>1225</v>
      </c>
      <c r="E24" s="196">
        <v>63726</v>
      </c>
      <c r="F24" s="196">
        <f t="shared" si="68"/>
        <v>204458</v>
      </c>
      <c r="G24" s="196">
        <f t="shared" si="5"/>
        <v>245349.59999999998</v>
      </c>
      <c r="H24" s="197">
        <f t="shared" ref="H24" si="103">(E24*$D$4)/B24</f>
        <v>2.0392319999999997</v>
      </c>
      <c r="I24" s="197">
        <f t="shared" si="102"/>
        <v>6.5426559999999991</v>
      </c>
      <c r="J24" s="198">
        <f t="shared" si="3"/>
        <v>0.54522133333333322</v>
      </c>
      <c r="K24" s="198">
        <f t="shared" si="100"/>
        <v>1.4711420770172303</v>
      </c>
      <c r="L24" s="199">
        <f t="shared" si="7"/>
        <v>42934.8967424</v>
      </c>
      <c r="M24" s="198"/>
      <c r="P24" s="3"/>
      <c r="AC24" s="76">
        <v>1393</v>
      </c>
      <c r="AD24" s="151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3"/>
      <c r="AT24" s="117"/>
      <c r="AU24" s="118">
        <f t="shared" si="12"/>
        <v>105000</v>
      </c>
      <c r="AV24" s="119">
        <f t="shared" si="13"/>
        <v>12</v>
      </c>
      <c r="AW24" s="119">
        <f t="shared" si="10"/>
        <v>1393</v>
      </c>
      <c r="AX24" s="202">
        <f t="shared" si="14"/>
        <v>0</v>
      </c>
      <c r="AY24" s="120">
        <f t="shared" si="15"/>
        <v>0</v>
      </c>
      <c r="AZ24" s="120">
        <f t="shared" si="70"/>
        <v>0</v>
      </c>
      <c r="BA24" s="121">
        <f t="shared" si="71"/>
        <v>0</v>
      </c>
      <c r="BB24" s="121">
        <f t="shared" si="16"/>
        <v>0</v>
      </c>
      <c r="BC24" s="122">
        <f t="shared" si="17"/>
        <v>0</v>
      </c>
      <c r="BD24" s="123"/>
      <c r="BE24" s="115"/>
      <c r="BF24" s="116">
        <f t="shared" si="72"/>
        <v>42736</v>
      </c>
      <c r="BI24" s="117"/>
      <c r="BJ24" s="118">
        <f t="shared" si="18"/>
        <v>105000</v>
      </c>
      <c r="BK24" s="119">
        <f t="shared" si="19"/>
        <v>12</v>
      </c>
      <c r="BL24" s="119">
        <f t="shared" si="20"/>
        <v>1393</v>
      </c>
      <c r="BM24" s="202">
        <f t="shared" si="21"/>
        <v>0</v>
      </c>
      <c r="BN24" s="120">
        <f t="shared" si="22"/>
        <v>0</v>
      </c>
      <c r="BO24" s="120">
        <f t="shared" si="73"/>
        <v>0</v>
      </c>
      <c r="BP24" s="121">
        <f t="shared" si="74"/>
        <v>0</v>
      </c>
      <c r="BQ24" s="121">
        <f t="shared" si="23"/>
        <v>0</v>
      </c>
      <c r="BR24" s="122">
        <f t="shared" si="24"/>
        <v>0</v>
      </c>
      <c r="BS24" s="123"/>
      <c r="BT24" s="115"/>
      <c r="BU24" s="116">
        <f t="shared" si="92"/>
        <v>42736</v>
      </c>
      <c r="BX24" s="117"/>
      <c r="BY24" s="118">
        <f t="shared" si="25"/>
        <v>105000</v>
      </c>
      <c r="BZ24" s="119">
        <f t="shared" si="26"/>
        <v>12</v>
      </c>
      <c r="CA24" s="119">
        <f t="shared" si="27"/>
        <v>1393</v>
      </c>
      <c r="CB24" s="202">
        <f t="shared" si="28"/>
        <v>0</v>
      </c>
      <c r="CC24" s="120">
        <f t="shared" si="93"/>
        <v>0</v>
      </c>
      <c r="CD24" s="120">
        <f t="shared" si="75"/>
        <v>0</v>
      </c>
      <c r="CE24" s="121">
        <f t="shared" si="76"/>
        <v>0</v>
      </c>
      <c r="CF24" s="121">
        <f t="shared" si="94"/>
        <v>0</v>
      </c>
      <c r="CG24" s="122">
        <f t="shared" si="95"/>
        <v>0</v>
      </c>
      <c r="CH24" s="123"/>
      <c r="CI24" s="115"/>
      <c r="CJ24" s="116">
        <f t="shared" si="77"/>
        <v>42736</v>
      </c>
      <c r="CM24" s="117"/>
      <c r="CN24" s="118">
        <f t="shared" si="32"/>
        <v>105000</v>
      </c>
      <c r="CO24" s="119">
        <f t="shared" si="33"/>
        <v>12</v>
      </c>
      <c r="CP24" s="119">
        <f t="shared" si="34"/>
        <v>1393</v>
      </c>
      <c r="CQ24" s="202">
        <f t="shared" si="35"/>
        <v>0</v>
      </c>
      <c r="CR24" s="120">
        <f t="shared" si="36"/>
        <v>0</v>
      </c>
      <c r="CS24" s="120">
        <f t="shared" si="78"/>
        <v>0</v>
      </c>
      <c r="CT24" s="121">
        <f t="shared" si="79"/>
        <v>0</v>
      </c>
      <c r="CU24" s="121">
        <f t="shared" si="37"/>
        <v>0</v>
      </c>
      <c r="CV24" s="122">
        <f t="shared" si="38"/>
        <v>0</v>
      </c>
      <c r="CW24" s="123"/>
      <c r="CX24" s="115"/>
      <c r="CY24" s="116">
        <f t="shared" si="80"/>
        <v>42736</v>
      </c>
      <c r="DA24" s="117"/>
      <c r="DB24" s="118">
        <f t="shared" si="39"/>
        <v>105000</v>
      </c>
      <c r="DC24" s="119">
        <f t="shared" si="40"/>
        <v>12</v>
      </c>
      <c r="DD24" s="119">
        <f t="shared" si="41"/>
        <v>1393</v>
      </c>
      <c r="DE24" s="202">
        <f t="shared" si="42"/>
        <v>0</v>
      </c>
      <c r="DF24" s="120">
        <f t="shared" si="43"/>
        <v>0</v>
      </c>
      <c r="DG24" s="120">
        <f t="shared" si="81"/>
        <v>0</v>
      </c>
      <c r="DH24" s="121">
        <f t="shared" si="82"/>
        <v>0</v>
      </c>
      <c r="DI24" s="121">
        <f t="shared" si="44"/>
        <v>0</v>
      </c>
      <c r="DJ24" s="122">
        <f t="shared" si="45"/>
        <v>0</v>
      </c>
      <c r="DK24" s="123"/>
      <c r="DL24" s="115"/>
      <c r="DM24" s="116">
        <f t="shared" si="83"/>
        <v>42736</v>
      </c>
      <c r="DO24" s="117"/>
      <c r="DP24" s="118">
        <f t="shared" si="46"/>
        <v>105000</v>
      </c>
      <c r="DQ24" s="119">
        <f t="shared" si="47"/>
        <v>12</v>
      </c>
      <c r="DR24" s="119">
        <f t="shared" si="48"/>
        <v>1393</v>
      </c>
      <c r="DS24" s="202">
        <f t="shared" si="49"/>
        <v>0</v>
      </c>
      <c r="DT24" s="120">
        <f t="shared" si="50"/>
        <v>0</v>
      </c>
      <c r="DU24" s="120">
        <f t="shared" si="84"/>
        <v>0</v>
      </c>
      <c r="DV24" s="121">
        <f t="shared" si="85"/>
        <v>0</v>
      </c>
      <c r="DW24" s="121">
        <f t="shared" si="51"/>
        <v>0</v>
      </c>
      <c r="DX24" s="122">
        <f t="shared" si="52"/>
        <v>0</v>
      </c>
      <c r="DY24" s="123"/>
      <c r="DZ24" s="115"/>
      <c r="EA24" s="116">
        <f t="shared" si="86"/>
        <v>42736</v>
      </c>
      <c r="ED24" s="117"/>
      <c r="EE24" s="118">
        <f t="shared" si="53"/>
        <v>105000</v>
      </c>
      <c r="EF24" s="119">
        <f t="shared" si="54"/>
        <v>12</v>
      </c>
      <c r="EG24" s="119">
        <f t="shared" si="55"/>
        <v>1393</v>
      </c>
      <c r="EH24" s="202">
        <f t="shared" si="56"/>
        <v>0</v>
      </c>
      <c r="EI24" s="120">
        <f t="shared" si="57"/>
        <v>0</v>
      </c>
      <c r="EJ24" s="120">
        <f t="shared" si="87"/>
        <v>0</v>
      </c>
      <c r="EK24" s="121">
        <f t="shared" si="88"/>
        <v>0</v>
      </c>
      <c r="EL24" s="121">
        <f t="shared" si="58"/>
        <v>0</v>
      </c>
      <c r="EM24" s="122">
        <f t="shared" si="59"/>
        <v>0</v>
      </c>
      <c r="EN24" s="123"/>
      <c r="EO24" s="115"/>
      <c r="EP24" s="116">
        <f t="shared" si="89"/>
        <v>42736</v>
      </c>
      <c r="ES24" s="117"/>
      <c r="ET24" s="118">
        <f t="shared" si="60"/>
        <v>105000</v>
      </c>
      <c r="EU24" s="119">
        <f t="shared" si="61"/>
        <v>12</v>
      </c>
      <c r="EV24" s="119">
        <f t="shared" si="62"/>
        <v>1393</v>
      </c>
      <c r="EW24" s="202">
        <f t="shared" si="63"/>
        <v>0</v>
      </c>
      <c r="EX24" s="120">
        <f t="shared" si="64"/>
        <v>0</v>
      </c>
      <c r="EY24" s="120">
        <f t="shared" si="90"/>
        <v>0</v>
      </c>
      <c r="EZ24" s="121">
        <f t="shared" si="91"/>
        <v>0</v>
      </c>
      <c r="FA24" s="121">
        <f t="shared" si="65"/>
        <v>0</v>
      </c>
      <c r="FB24" s="122">
        <f t="shared" si="66"/>
        <v>0</v>
      </c>
      <c r="FC24" s="123"/>
      <c r="FD24" s="115"/>
      <c r="FE24" s="116">
        <f t="shared" si="67"/>
        <v>42736</v>
      </c>
    </row>
    <row r="25" spans="2:162" ht="13.5" x14ac:dyDescent="0.25">
      <c r="B25" s="196">
        <f t="shared" si="4"/>
        <v>37500</v>
      </c>
      <c r="C25" s="200">
        <f t="shared" si="0"/>
        <v>4</v>
      </c>
      <c r="D25" s="200">
        <v>1225.25</v>
      </c>
      <c r="E25" s="196">
        <v>71900</v>
      </c>
      <c r="F25" s="196">
        <f t="shared" si="68"/>
        <v>276358</v>
      </c>
      <c r="G25" s="196">
        <f t="shared" si="5"/>
        <v>331629.59999999998</v>
      </c>
      <c r="H25" s="197">
        <f>(E25*$D$5)/B25</f>
        <v>2.3008000000000002</v>
      </c>
      <c r="I25" s="197">
        <f t="shared" si="102"/>
        <v>8.8434559999999998</v>
      </c>
      <c r="J25" s="198">
        <f t="shared" si="3"/>
        <v>0.73695466666666665</v>
      </c>
      <c r="K25" s="198">
        <f>(C25-C24)/(H25/12)</f>
        <v>1.3038942976356049</v>
      </c>
      <c r="L25" s="199">
        <f t="shared" si="7"/>
        <v>43004.841062400003</v>
      </c>
      <c r="M25" s="198"/>
      <c r="P25" s="3"/>
      <c r="AC25" s="76">
        <v>1394</v>
      </c>
      <c r="AD25" s="151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3"/>
      <c r="AT25" s="117"/>
      <c r="AU25" s="118">
        <f t="shared" si="12"/>
        <v>105000</v>
      </c>
      <c r="AV25" s="119">
        <f t="shared" si="13"/>
        <v>13</v>
      </c>
      <c r="AW25" s="119">
        <f t="shared" si="10"/>
        <v>1394</v>
      </c>
      <c r="AX25" s="202">
        <f t="shared" si="14"/>
        <v>0</v>
      </c>
      <c r="AY25" s="120">
        <f t="shared" si="15"/>
        <v>0</v>
      </c>
      <c r="AZ25" s="120">
        <f t="shared" si="70"/>
        <v>0</v>
      </c>
      <c r="BA25" s="121">
        <f t="shared" si="71"/>
        <v>0</v>
      </c>
      <c r="BB25" s="121">
        <f t="shared" si="16"/>
        <v>0</v>
      </c>
      <c r="BC25" s="122">
        <f t="shared" si="17"/>
        <v>0</v>
      </c>
      <c r="BD25" s="123"/>
      <c r="BE25" s="115"/>
      <c r="BF25" s="116">
        <f t="shared" si="72"/>
        <v>42736</v>
      </c>
      <c r="BI25" s="117"/>
      <c r="BJ25" s="118">
        <f t="shared" si="18"/>
        <v>105000</v>
      </c>
      <c r="BK25" s="119">
        <f t="shared" si="19"/>
        <v>13</v>
      </c>
      <c r="BL25" s="119">
        <f t="shared" si="20"/>
        <v>1394</v>
      </c>
      <c r="BM25" s="202">
        <f t="shared" si="21"/>
        <v>0</v>
      </c>
      <c r="BN25" s="120">
        <f t="shared" si="22"/>
        <v>0</v>
      </c>
      <c r="BO25" s="120">
        <f t="shared" si="73"/>
        <v>0</v>
      </c>
      <c r="BP25" s="121">
        <f t="shared" si="74"/>
        <v>0</v>
      </c>
      <c r="BQ25" s="121">
        <f t="shared" si="23"/>
        <v>0</v>
      </c>
      <c r="BR25" s="122">
        <f t="shared" si="24"/>
        <v>0</v>
      </c>
      <c r="BS25" s="123"/>
      <c r="BT25" s="115"/>
      <c r="BU25" s="116">
        <f t="shared" si="92"/>
        <v>42736</v>
      </c>
      <c r="BX25" s="117"/>
      <c r="BY25" s="118">
        <f t="shared" si="25"/>
        <v>105000</v>
      </c>
      <c r="BZ25" s="119">
        <f t="shared" si="26"/>
        <v>13</v>
      </c>
      <c r="CA25" s="119">
        <f t="shared" si="27"/>
        <v>1394</v>
      </c>
      <c r="CB25" s="202">
        <f t="shared" si="28"/>
        <v>0</v>
      </c>
      <c r="CC25" s="120">
        <f t="shared" si="93"/>
        <v>0</v>
      </c>
      <c r="CD25" s="120">
        <f t="shared" si="75"/>
        <v>0</v>
      </c>
      <c r="CE25" s="121">
        <f t="shared" si="76"/>
        <v>0</v>
      </c>
      <c r="CF25" s="121">
        <f t="shared" si="94"/>
        <v>0</v>
      </c>
      <c r="CG25" s="122">
        <f t="shared" si="95"/>
        <v>0</v>
      </c>
      <c r="CH25" s="123"/>
      <c r="CI25" s="115"/>
      <c r="CJ25" s="116">
        <f t="shared" si="77"/>
        <v>42736</v>
      </c>
      <c r="CM25" s="117"/>
      <c r="CN25" s="118">
        <f t="shared" si="32"/>
        <v>105000</v>
      </c>
      <c r="CO25" s="119">
        <f t="shared" si="33"/>
        <v>13</v>
      </c>
      <c r="CP25" s="119">
        <f t="shared" si="34"/>
        <v>1394</v>
      </c>
      <c r="CQ25" s="202">
        <f t="shared" si="35"/>
        <v>0</v>
      </c>
      <c r="CR25" s="120">
        <f t="shared" si="36"/>
        <v>0</v>
      </c>
      <c r="CS25" s="120">
        <f t="shared" si="78"/>
        <v>0</v>
      </c>
      <c r="CT25" s="121">
        <f t="shared" si="79"/>
        <v>0</v>
      </c>
      <c r="CU25" s="121">
        <f t="shared" si="37"/>
        <v>0</v>
      </c>
      <c r="CV25" s="122">
        <f t="shared" si="38"/>
        <v>0</v>
      </c>
      <c r="CW25" s="123"/>
      <c r="CX25" s="115"/>
      <c r="CY25" s="116">
        <f t="shared" si="80"/>
        <v>42736</v>
      </c>
      <c r="DA25" s="117"/>
      <c r="DB25" s="118">
        <f t="shared" si="39"/>
        <v>105000</v>
      </c>
      <c r="DC25" s="119">
        <f t="shared" si="40"/>
        <v>13</v>
      </c>
      <c r="DD25" s="119">
        <f t="shared" si="41"/>
        <v>1394</v>
      </c>
      <c r="DE25" s="202">
        <f t="shared" si="42"/>
        <v>0</v>
      </c>
      <c r="DF25" s="120">
        <f t="shared" si="43"/>
        <v>0</v>
      </c>
      <c r="DG25" s="120">
        <f t="shared" si="81"/>
        <v>0</v>
      </c>
      <c r="DH25" s="121">
        <f t="shared" si="82"/>
        <v>0</v>
      </c>
      <c r="DI25" s="121">
        <f t="shared" si="44"/>
        <v>0</v>
      </c>
      <c r="DJ25" s="122">
        <f t="shared" si="45"/>
        <v>0</v>
      </c>
      <c r="DK25" s="123"/>
      <c r="DL25" s="115"/>
      <c r="DM25" s="116">
        <f t="shared" si="83"/>
        <v>42736</v>
      </c>
      <c r="DO25" s="117"/>
      <c r="DP25" s="118">
        <f t="shared" si="46"/>
        <v>105000</v>
      </c>
      <c r="DQ25" s="119">
        <f t="shared" si="47"/>
        <v>13</v>
      </c>
      <c r="DR25" s="119">
        <f t="shared" si="48"/>
        <v>1394</v>
      </c>
      <c r="DS25" s="202">
        <f t="shared" si="49"/>
        <v>0</v>
      </c>
      <c r="DT25" s="120">
        <f t="shared" si="50"/>
        <v>0</v>
      </c>
      <c r="DU25" s="120">
        <f t="shared" si="84"/>
        <v>0</v>
      </c>
      <c r="DV25" s="121">
        <f t="shared" si="85"/>
        <v>0</v>
      </c>
      <c r="DW25" s="121">
        <f t="shared" si="51"/>
        <v>0</v>
      </c>
      <c r="DX25" s="122">
        <f t="shared" si="52"/>
        <v>0</v>
      </c>
      <c r="DY25" s="123"/>
      <c r="DZ25" s="115"/>
      <c r="EA25" s="116">
        <f t="shared" si="86"/>
        <v>42736</v>
      </c>
      <c r="ED25" s="117"/>
      <c r="EE25" s="118">
        <f t="shared" si="53"/>
        <v>105000</v>
      </c>
      <c r="EF25" s="119">
        <f t="shared" si="54"/>
        <v>13</v>
      </c>
      <c r="EG25" s="119">
        <f t="shared" si="55"/>
        <v>1394</v>
      </c>
      <c r="EH25" s="202">
        <f t="shared" si="56"/>
        <v>0</v>
      </c>
      <c r="EI25" s="120">
        <f t="shared" si="57"/>
        <v>0</v>
      </c>
      <c r="EJ25" s="120">
        <f t="shared" si="87"/>
        <v>0</v>
      </c>
      <c r="EK25" s="121">
        <f t="shared" si="88"/>
        <v>0</v>
      </c>
      <c r="EL25" s="121">
        <f t="shared" si="58"/>
        <v>0</v>
      </c>
      <c r="EM25" s="122">
        <f t="shared" si="59"/>
        <v>0</v>
      </c>
      <c r="EN25" s="123"/>
      <c r="EO25" s="115"/>
      <c r="EP25" s="116">
        <f t="shared" si="89"/>
        <v>42736</v>
      </c>
      <c r="ES25" s="117"/>
      <c r="ET25" s="118">
        <f t="shared" si="60"/>
        <v>105000</v>
      </c>
      <c r="EU25" s="119">
        <f t="shared" si="61"/>
        <v>13</v>
      </c>
      <c r="EV25" s="119">
        <f t="shared" si="62"/>
        <v>1394</v>
      </c>
      <c r="EW25" s="202">
        <f t="shared" si="63"/>
        <v>0</v>
      </c>
      <c r="EX25" s="120">
        <f t="shared" si="64"/>
        <v>0</v>
      </c>
      <c r="EY25" s="120">
        <f t="shared" si="90"/>
        <v>0</v>
      </c>
      <c r="EZ25" s="121">
        <f t="shared" si="91"/>
        <v>0</v>
      </c>
      <c r="FA25" s="121">
        <f t="shared" si="65"/>
        <v>0</v>
      </c>
      <c r="FB25" s="122">
        <f t="shared" si="66"/>
        <v>0</v>
      </c>
      <c r="FC25" s="123"/>
      <c r="FD25" s="115"/>
      <c r="FE25" s="116">
        <f t="shared" si="67"/>
        <v>42736</v>
      </c>
    </row>
    <row r="26" spans="2:162" ht="13.5" x14ac:dyDescent="0.25">
      <c r="B26" s="196">
        <f t="shared" si="4"/>
        <v>37500</v>
      </c>
      <c r="C26" s="200">
        <f t="shared" si="0"/>
        <v>4.25</v>
      </c>
      <c r="D26" s="200">
        <v>1225.5</v>
      </c>
      <c r="E26" s="196">
        <v>78645</v>
      </c>
      <c r="F26" s="196">
        <f t="shared" si="68"/>
        <v>355003</v>
      </c>
      <c r="G26" s="196">
        <f t="shared" si="5"/>
        <v>426003.6</v>
      </c>
      <c r="H26" s="197">
        <f t="shared" ref="H26:H29" si="104">(E26*$D$5)/B26</f>
        <v>2.5166400000000002</v>
      </c>
      <c r="I26" s="197">
        <f>H26+I25</f>
        <v>11.360096</v>
      </c>
      <c r="J26" s="198">
        <f t="shared" si="3"/>
        <v>0.94667466666666666</v>
      </c>
      <c r="K26" s="198">
        <f>(C26-C25)/(H26/12)</f>
        <v>1.1920656112912453</v>
      </c>
      <c r="L26" s="199">
        <f t="shared" si="7"/>
        <v>43081.346918399999</v>
      </c>
      <c r="M26" s="198"/>
      <c r="P26" s="3"/>
      <c r="AC26" s="76">
        <v>1395</v>
      </c>
      <c r="AD26" s="151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3"/>
      <c r="AT26" s="117"/>
      <c r="AU26" s="118">
        <f t="shared" si="12"/>
        <v>105000</v>
      </c>
      <c r="AV26" s="119">
        <f t="shared" si="13"/>
        <v>14</v>
      </c>
      <c r="AW26" s="119">
        <f t="shared" si="10"/>
        <v>1395</v>
      </c>
      <c r="AX26" s="202">
        <f t="shared" si="14"/>
        <v>0</v>
      </c>
      <c r="AY26" s="120">
        <f t="shared" si="15"/>
        <v>0</v>
      </c>
      <c r="AZ26" s="120">
        <f t="shared" si="70"/>
        <v>0</v>
      </c>
      <c r="BA26" s="121">
        <f t="shared" si="71"/>
        <v>0</v>
      </c>
      <c r="BB26" s="121">
        <f t="shared" si="16"/>
        <v>0</v>
      </c>
      <c r="BC26" s="122">
        <f t="shared" si="17"/>
        <v>0</v>
      </c>
      <c r="BD26" s="123"/>
      <c r="BE26" s="115"/>
      <c r="BF26" s="116">
        <f t="shared" si="72"/>
        <v>42736</v>
      </c>
      <c r="BI26" s="117"/>
      <c r="BJ26" s="118">
        <f t="shared" si="18"/>
        <v>105000</v>
      </c>
      <c r="BK26" s="119">
        <f t="shared" si="19"/>
        <v>14</v>
      </c>
      <c r="BL26" s="119">
        <f t="shared" si="20"/>
        <v>1395</v>
      </c>
      <c r="BM26" s="202">
        <f t="shared" si="21"/>
        <v>0</v>
      </c>
      <c r="BN26" s="120">
        <f t="shared" si="22"/>
        <v>0</v>
      </c>
      <c r="BO26" s="120">
        <f t="shared" si="73"/>
        <v>0</v>
      </c>
      <c r="BP26" s="121">
        <f t="shared" si="74"/>
        <v>0</v>
      </c>
      <c r="BQ26" s="121">
        <f t="shared" si="23"/>
        <v>0</v>
      </c>
      <c r="BR26" s="122">
        <f t="shared" si="24"/>
        <v>0</v>
      </c>
      <c r="BS26" s="123"/>
      <c r="BT26" s="115"/>
      <c r="BU26" s="116">
        <f t="shared" si="92"/>
        <v>42736</v>
      </c>
      <c r="BX26" s="117"/>
      <c r="BY26" s="118">
        <f t="shared" si="25"/>
        <v>105000</v>
      </c>
      <c r="BZ26" s="119">
        <f t="shared" si="26"/>
        <v>14</v>
      </c>
      <c r="CA26" s="119">
        <f t="shared" si="27"/>
        <v>1395</v>
      </c>
      <c r="CB26" s="202">
        <f t="shared" si="28"/>
        <v>0</v>
      </c>
      <c r="CC26" s="120">
        <f t="shared" si="93"/>
        <v>0</v>
      </c>
      <c r="CD26" s="120">
        <f t="shared" si="75"/>
        <v>0</v>
      </c>
      <c r="CE26" s="121">
        <f t="shared" si="76"/>
        <v>0</v>
      </c>
      <c r="CF26" s="121">
        <f t="shared" si="94"/>
        <v>0</v>
      </c>
      <c r="CG26" s="122">
        <f t="shared" si="95"/>
        <v>0</v>
      </c>
      <c r="CH26" s="123"/>
      <c r="CI26" s="115"/>
      <c r="CJ26" s="116">
        <f t="shared" si="77"/>
        <v>42736</v>
      </c>
      <c r="CM26" s="117"/>
      <c r="CN26" s="118">
        <f t="shared" si="32"/>
        <v>105000</v>
      </c>
      <c r="CO26" s="119">
        <f t="shared" si="33"/>
        <v>14</v>
      </c>
      <c r="CP26" s="119">
        <f t="shared" si="34"/>
        <v>1395</v>
      </c>
      <c r="CQ26" s="202">
        <f t="shared" si="35"/>
        <v>0</v>
      </c>
      <c r="CR26" s="120">
        <f t="shared" si="36"/>
        <v>0</v>
      </c>
      <c r="CS26" s="120">
        <f t="shared" si="78"/>
        <v>0</v>
      </c>
      <c r="CT26" s="121">
        <f t="shared" si="79"/>
        <v>0</v>
      </c>
      <c r="CU26" s="121">
        <f t="shared" si="37"/>
        <v>0</v>
      </c>
      <c r="CV26" s="122">
        <f t="shared" si="38"/>
        <v>0</v>
      </c>
      <c r="CW26" s="123"/>
      <c r="CX26" s="115"/>
      <c r="CY26" s="116">
        <f t="shared" si="80"/>
        <v>42736</v>
      </c>
      <c r="DA26" s="117"/>
      <c r="DB26" s="118">
        <f t="shared" si="39"/>
        <v>105000</v>
      </c>
      <c r="DC26" s="119">
        <f t="shared" si="40"/>
        <v>14</v>
      </c>
      <c r="DD26" s="119">
        <f t="shared" si="41"/>
        <v>1395</v>
      </c>
      <c r="DE26" s="202">
        <f t="shared" si="42"/>
        <v>0</v>
      </c>
      <c r="DF26" s="120">
        <f t="shared" si="43"/>
        <v>0</v>
      </c>
      <c r="DG26" s="120">
        <f t="shared" si="81"/>
        <v>0</v>
      </c>
      <c r="DH26" s="121">
        <f t="shared" si="82"/>
        <v>0</v>
      </c>
      <c r="DI26" s="121">
        <f t="shared" si="44"/>
        <v>0</v>
      </c>
      <c r="DJ26" s="122">
        <f t="shared" si="45"/>
        <v>0</v>
      </c>
      <c r="DK26" s="123"/>
      <c r="DL26" s="115"/>
      <c r="DM26" s="116">
        <f t="shared" si="83"/>
        <v>42736</v>
      </c>
      <c r="DO26" s="117"/>
      <c r="DP26" s="118">
        <f t="shared" si="46"/>
        <v>105000</v>
      </c>
      <c r="DQ26" s="119">
        <f t="shared" si="47"/>
        <v>14</v>
      </c>
      <c r="DR26" s="119">
        <f t="shared" si="48"/>
        <v>1395</v>
      </c>
      <c r="DS26" s="202">
        <f t="shared" si="49"/>
        <v>0</v>
      </c>
      <c r="DT26" s="120">
        <f t="shared" si="50"/>
        <v>0</v>
      </c>
      <c r="DU26" s="120">
        <f t="shared" si="84"/>
        <v>0</v>
      </c>
      <c r="DV26" s="121">
        <f t="shared" si="85"/>
        <v>0</v>
      </c>
      <c r="DW26" s="121">
        <f t="shared" si="51"/>
        <v>0</v>
      </c>
      <c r="DX26" s="122">
        <f t="shared" si="52"/>
        <v>0</v>
      </c>
      <c r="DY26" s="123"/>
      <c r="DZ26" s="115"/>
      <c r="EA26" s="116">
        <f t="shared" si="86"/>
        <v>42736</v>
      </c>
      <c r="ED26" s="117"/>
      <c r="EE26" s="118">
        <f t="shared" si="53"/>
        <v>105000</v>
      </c>
      <c r="EF26" s="119">
        <f t="shared" si="54"/>
        <v>14</v>
      </c>
      <c r="EG26" s="119">
        <f t="shared" si="55"/>
        <v>1395</v>
      </c>
      <c r="EH26" s="202">
        <f t="shared" si="56"/>
        <v>0</v>
      </c>
      <c r="EI26" s="120">
        <f t="shared" si="57"/>
        <v>0</v>
      </c>
      <c r="EJ26" s="120">
        <f t="shared" si="87"/>
        <v>0</v>
      </c>
      <c r="EK26" s="121">
        <f t="shared" si="88"/>
        <v>0</v>
      </c>
      <c r="EL26" s="121">
        <f t="shared" si="58"/>
        <v>0</v>
      </c>
      <c r="EM26" s="122">
        <f t="shared" si="59"/>
        <v>0</v>
      </c>
      <c r="EN26" s="123"/>
      <c r="EO26" s="115"/>
      <c r="EP26" s="116">
        <f t="shared" si="89"/>
        <v>42736</v>
      </c>
      <c r="ES26" s="117"/>
      <c r="ET26" s="118">
        <f t="shared" si="60"/>
        <v>105000</v>
      </c>
      <c r="EU26" s="119">
        <f t="shared" si="61"/>
        <v>14</v>
      </c>
      <c r="EV26" s="119">
        <f t="shared" si="62"/>
        <v>1395</v>
      </c>
      <c r="EW26" s="202">
        <f t="shared" si="63"/>
        <v>0</v>
      </c>
      <c r="EX26" s="120">
        <f t="shared" si="64"/>
        <v>0</v>
      </c>
      <c r="EY26" s="120">
        <f t="shared" si="90"/>
        <v>0</v>
      </c>
      <c r="EZ26" s="121">
        <f t="shared" si="91"/>
        <v>0</v>
      </c>
      <c r="FA26" s="121">
        <f t="shared" si="65"/>
        <v>0</v>
      </c>
      <c r="FB26" s="122">
        <f t="shared" si="66"/>
        <v>0</v>
      </c>
      <c r="FC26" s="123"/>
      <c r="FD26" s="115"/>
      <c r="FE26" s="116">
        <f t="shared" si="67"/>
        <v>42736</v>
      </c>
    </row>
    <row r="27" spans="2:162" ht="13.5" x14ac:dyDescent="0.25">
      <c r="B27" s="196">
        <f t="shared" si="4"/>
        <v>37500</v>
      </c>
      <c r="C27" s="200">
        <f t="shared" si="0"/>
        <v>4.5</v>
      </c>
      <c r="D27" s="200">
        <v>1225.75</v>
      </c>
      <c r="E27" s="196">
        <v>80432</v>
      </c>
      <c r="F27" s="196">
        <f t="shared" si="68"/>
        <v>435435</v>
      </c>
      <c r="G27" s="196">
        <f t="shared" si="5"/>
        <v>522522</v>
      </c>
      <c r="H27" s="197">
        <f t="shared" ref="H27" si="105">(E27*$D$4)/B27</f>
        <v>2.5738239999999997</v>
      </c>
      <c r="I27" s="197">
        <f>H27+I26</f>
        <v>13.933920000000001</v>
      </c>
      <c r="J27" s="198">
        <f t="shared" si="3"/>
        <v>1.16116</v>
      </c>
      <c r="K27" s="198">
        <f t="shared" ref="K27:K90" si="106">(C27-C26)/(H27/12)</f>
        <v>1.1655808633379752</v>
      </c>
      <c r="L27" s="199">
        <f t="shared" si="7"/>
        <v>43159.591167999999</v>
      </c>
      <c r="M27" s="216"/>
      <c r="P27" s="3"/>
      <c r="AC27" s="76">
        <v>1396</v>
      </c>
      <c r="AD27" s="151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3"/>
      <c r="AT27" s="117"/>
      <c r="AU27" s="118">
        <f t="shared" si="12"/>
        <v>105000</v>
      </c>
      <c r="AV27" s="119">
        <f t="shared" si="13"/>
        <v>15</v>
      </c>
      <c r="AW27" s="119">
        <f t="shared" si="10"/>
        <v>1396</v>
      </c>
      <c r="AX27" s="202">
        <f t="shared" si="14"/>
        <v>0</v>
      </c>
      <c r="AY27" s="120">
        <f t="shared" si="15"/>
        <v>0</v>
      </c>
      <c r="AZ27" s="120">
        <f t="shared" si="70"/>
        <v>0</v>
      </c>
      <c r="BA27" s="121">
        <f t="shared" si="71"/>
        <v>0</v>
      </c>
      <c r="BB27" s="121">
        <f t="shared" si="16"/>
        <v>0</v>
      </c>
      <c r="BC27" s="122">
        <f t="shared" si="17"/>
        <v>0</v>
      </c>
      <c r="BD27" s="123"/>
      <c r="BE27" s="115"/>
      <c r="BF27" s="116">
        <f t="shared" si="72"/>
        <v>42736</v>
      </c>
      <c r="BI27" s="117"/>
      <c r="BJ27" s="118">
        <f t="shared" si="18"/>
        <v>105000</v>
      </c>
      <c r="BK27" s="119">
        <f t="shared" si="19"/>
        <v>15</v>
      </c>
      <c r="BL27" s="119">
        <f t="shared" si="20"/>
        <v>1396</v>
      </c>
      <c r="BM27" s="202">
        <f t="shared" si="21"/>
        <v>0</v>
      </c>
      <c r="BN27" s="120">
        <f t="shared" si="22"/>
        <v>0</v>
      </c>
      <c r="BO27" s="120">
        <f t="shared" si="73"/>
        <v>0</v>
      </c>
      <c r="BP27" s="121">
        <f t="shared" si="74"/>
        <v>0</v>
      </c>
      <c r="BQ27" s="121">
        <f t="shared" si="23"/>
        <v>0</v>
      </c>
      <c r="BR27" s="122">
        <f t="shared" si="24"/>
        <v>0</v>
      </c>
      <c r="BS27" s="123"/>
      <c r="BT27" s="115"/>
      <c r="BU27" s="116">
        <f t="shared" si="92"/>
        <v>42736</v>
      </c>
      <c r="BX27" s="117"/>
      <c r="BY27" s="118">
        <f t="shared" si="25"/>
        <v>105000</v>
      </c>
      <c r="BZ27" s="119">
        <f t="shared" si="26"/>
        <v>15</v>
      </c>
      <c r="CA27" s="119">
        <f t="shared" si="27"/>
        <v>1396</v>
      </c>
      <c r="CB27" s="202">
        <f t="shared" si="28"/>
        <v>0</v>
      </c>
      <c r="CC27" s="120">
        <f t="shared" si="93"/>
        <v>0</v>
      </c>
      <c r="CD27" s="120">
        <f t="shared" si="75"/>
        <v>0</v>
      </c>
      <c r="CE27" s="121">
        <f t="shared" si="76"/>
        <v>0</v>
      </c>
      <c r="CF27" s="121">
        <f t="shared" si="94"/>
        <v>0</v>
      </c>
      <c r="CG27" s="122">
        <f t="shared" si="95"/>
        <v>0</v>
      </c>
      <c r="CH27" s="123"/>
      <c r="CI27" s="115"/>
      <c r="CJ27" s="116">
        <f t="shared" si="77"/>
        <v>42736</v>
      </c>
      <c r="CM27" s="117"/>
      <c r="CN27" s="118">
        <f t="shared" si="32"/>
        <v>105000</v>
      </c>
      <c r="CO27" s="119">
        <f t="shared" si="33"/>
        <v>15</v>
      </c>
      <c r="CP27" s="119">
        <f t="shared" si="34"/>
        <v>1396</v>
      </c>
      <c r="CQ27" s="202">
        <f t="shared" si="35"/>
        <v>0</v>
      </c>
      <c r="CR27" s="120">
        <f t="shared" si="36"/>
        <v>0</v>
      </c>
      <c r="CS27" s="120">
        <f t="shared" si="78"/>
        <v>0</v>
      </c>
      <c r="CT27" s="121">
        <f t="shared" si="79"/>
        <v>0</v>
      </c>
      <c r="CU27" s="121">
        <f t="shared" si="37"/>
        <v>0</v>
      </c>
      <c r="CV27" s="122">
        <f t="shared" si="38"/>
        <v>0</v>
      </c>
      <c r="CW27" s="123"/>
      <c r="CX27" s="115"/>
      <c r="CY27" s="116">
        <f t="shared" si="80"/>
        <v>42736</v>
      </c>
      <c r="DA27" s="117"/>
      <c r="DB27" s="118">
        <f t="shared" si="39"/>
        <v>105000</v>
      </c>
      <c r="DC27" s="119">
        <f t="shared" si="40"/>
        <v>15</v>
      </c>
      <c r="DD27" s="119">
        <f t="shared" si="41"/>
        <v>1396</v>
      </c>
      <c r="DE27" s="202">
        <f t="shared" si="42"/>
        <v>0</v>
      </c>
      <c r="DF27" s="120">
        <f t="shared" si="43"/>
        <v>0</v>
      </c>
      <c r="DG27" s="120">
        <f t="shared" si="81"/>
        <v>0</v>
      </c>
      <c r="DH27" s="121">
        <f t="shared" si="82"/>
        <v>0</v>
      </c>
      <c r="DI27" s="121">
        <f t="shared" si="44"/>
        <v>0</v>
      </c>
      <c r="DJ27" s="122">
        <f t="shared" si="45"/>
        <v>0</v>
      </c>
      <c r="DK27" s="123"/>
      <c r="DL27" s="115"/>
      <c r="DM27" s="116">
        <f t="shared" si="83"/>
        <v>42736</v>
      </c>
      <c r="DO27" s="117"/>
      <c r="DP27" s="118">
        <f t="shared" si="46"/>
        <v>105000</v>
      </c>
      <c r="DQ27" s="119">
        <f t="shared" si="47"/>
        <v>15</v>
      </c>
      <c r="DR27" s="119">
        <f t="shared" si="48"/>
        <v>1396</v>
      </c>
      <c r="DS27" s="202">
        <f t="shared" si="49"/>
        <v>0</v>
      </c>
      <c r="DT27" s="120">
        <f t="shared" si="50"/>
        <v>0</v>
      </c>
      <c r="DU27" s="120">
        <f t="shared" si="84"/>
        <v>0</v>
      </c>
      <c r="DV27" s="121">
        <f t="shared" si="85"/>
        <v>0</v>
      </c>
      <c r="DW27" s="121">
        <f t="shared" si="51"/>
        <v>0</v>
      </c>
      <c r="DX27" s="122">
        <f t="shared" si="52"/>
        <v>0</v>
      </c>
      <c r="DY27" s="123"/>
      <c r="DZ27" s="115"/>
      <c r="EA27" s="116">
        <f t="shared" si="86"/>
        <v>42736</v>
      </c>
      <c r="ED27" s="117"/>
      <c r="EE27" s="118">
        <f t="shared" si="53"/>
        <v>105000</v>
      </c>
      <c r="EF27" s="119">
        <f t="shared" si="54"/>
        <v>15</v>
      </c>
      <c r="EG27" s="119">
        <f t="shared" si="55"/>
        <v>1396</v>
      </c>
      <c r="EH27" s="202">
        <f t="shared" si="56"/>
        <v>0</v>
      </c>
      <c r="EI27" s="120">
        <f t="shared" si="57"/>
        <v>0</v>
      </c>
      <c r="EJ27" s="120">
        <f t="shared" si="87"/>
        <v>0</v>
      </c>
      <c r="EK27" s="121">
        <f t="shared" si="88"/>
        <v>0</v>
      </c>
      <c r="EL27" s="121">
        <f t="shared" si="58"/>
        <v>0</v>
      </c>
      <c r="EM27" s="122">
        <f t="shared" si="59"/>
        <v>0</v>
      </c>
      <c r="EN27" s="123"/>
      <c r="EO27" s="115"/>
      <c r="EP27" s="116">
        <f t="shared" si="89"/>
        <v>42736</v>
      </c>
      <c r="ES27" s="117"/>
      <c r="ET27" s="118">
        <f t="shared" si="60"/>
        <v>105000</v>
      </c>
      <c r="EU27" s="119">
        <f t="shared" si="61"/>
        <v>15</v>
      </c>
      <c r="EV27" s="119">
        <f t="shared" si="62"/>
        <v>1396</v>
      </c>
      <c r="EW27" s="202">
        <f t="shared" si="63"/>
        <v>0</v>
      </c>
      <c r="EX27" s="120">
        <f t="shared" si="64"/>
        <v>0</v>
      </c>
      <c r="EY27" s="120">
        <f t="shared" si="90"/>
        <v>0</v>
      </c>
      <c r="EZ27" s="121">
        <f t="shared" si="91"/>
        <v>0</v>
      </c>
      <c r="FA27" s="121">
        <f t="shared" si="65"/>
        <v>0</v>
      </c>
      <c r="FB27" s="122">
        <f t="shared" si="66"/>
        <v>0</v>
      </c>
      <c r="FC27" s="123"/>
      <c r="FD27" s="115"/>
      <c r="FE27" s="116">
        <f t="shared" si="67"/>
        <v>42736</v>
      </c>
    </row>
    <row r="28" spans="2:162" ht="13.5" x14ac:dyDescent="0.25">
      <c r="B28" s="196">
        <f t="shared" si="4"/>
        <v>37500</v>
      </c>
      <c r="C28" s="200">
        <f t="shared" si="0"/>
        <v>4.75</v>
      </c>
      <c r="D28" s="200">
        <v>1226</v>
      </c>
      <c r="E28" s="196">
        <v>81975</v>
      </c>
      <c r="F28" s="196">
        <f t="shared" si="68"/>
        <v>517410</v>
      </c>
      <c r="G28" s="196">
        <f t="shared" si="5"/>
        <v>620892</v>
      </c>
      <c r="H28" s="197">
        <f t="shared" ref="H28" si="107">(E28*$D$5)/B28</f>
        <v>2.6232000000000002</v>
      </c>
      <c r="I28" s="197">
        <f>H28+I27</f>
        <v>16.557120000000001</v>
      </c>
      <c r="J28" s="198">
        <f t="shared" si="3"/>
        <v>1.3797600000000001</v>
      </c>
      <c r="K28" s="198">
        <f t="shared" si="106"/>
        <v>1.143641354071363</v>
      </c>
      <c r="L28" s="199">
        <f t="shared" si="7"/>
        <v>43239.336448000002</v>
      </c>
      <c r="M28" s="216"/>
      <c r="P28" s="3"/>
      <c r="AC28" s="76">
        <v>1397</v>
      </c>
      <c r="AD28" s="151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3"/>
      <c r="AT28" s="117"/>
      <c r="AU28" s="118">
        <f t="shared" si="12"/>
        <v>105000</v>
      </c>
      <c r="AV28" s="119">
        <f t="shared" si="13"/>
        <v>16</v>
      </c>
      <c r="AW28" s="119">
        <f t="shared" si="10"/>
        <v>1397</v>
      </c>
      <c r="AX28" s="202">
        <f t="shared" si="14"/>
        <v>0</v>
      </c>
      <c r="AY28" s="120">
        <f t="shared" si="15"/>
        <v>0</v>
      </c>
      <c r="AZ28" s="120">
        <f t="shared" si="70"/>
        <v>0</v>
      </c>
      <c r="BA28" s="121">
        <f t="shared" si="71"/>
        <v>0</v>
      </c>
      <c r="BB28" s="121">
        <f t="shared" si="16"/>
        <v>0</v>
      </c>
      <c r="BC28" s="122">
        <f t="shared" si="17"/>
        <v>0</v>
      </c>
      <c r="BD28" s="123"/>
      <c r="BE28" s="115"/>
      <c r="BF28" s="116">
        <f t="shared" si="72"/>
        <v>42736</v>
      </c>
      <c r="BI28" s="117"/>
      <c r="BJ28" s="118">
        <f t="shared" si="18"/>
        <v>105000</v>
      </c>
      <c r="BK28" s="119">
        <f t="shared" si="19"/>
        <v>16</v>
      </c>
      <c r="BL28" s="119">
        <f t="shared" si="20"/>
        <v>1397</v>
      </c>
      <c r="BM28" s="202">
        <f t="shared" si="21"/>
        <v>0</v>
      </c>
      <c r="BN28" s="120">
        <f t="shared" si="22"/>
        <v>0</v>
      </c>
      <c r="BO28" s="120">
        <f t="shared" si="73"/>
        <v>0</v>
      </c>
      <c r="BP28" s="121">
        <f t="shared" si="74"/>
        <v>0</v>
      </c>
      <c r="BQ28" s="121">
        <f t="shared" si="23"/>
        <v>0</v>
      </c>
      <c r="BR28" s="122">
        <f t="shared" si="24"/>
        <v>0</v>
      </c>
      <c r="BS28" s="123"/>
      <c r="BT28" s="115"/>
      <c r="BU28" s="116">
        <f t="shared" si="92"/>
        <v>42736</v>
      </c>
      <c r="BX28" s="117"/>
      <c r="BY28" s="118">
        <f t="shared" si="25"/>
        <v>105000</v>
      </c>
      <c r="BZ28" s="119">
        <f t="shared" si="26"/>
        <v>16</v>
      </c>
      <c r="CA28" s="119">
        <f t="shared" si="27"/>
        <v>1397</v>
      </c>
      <c r="CB28" s="202">
        <f t="shared" si="28"/>
        <v>0</v>
      </c>
      <c r="CC28" s="120">
        <f t="shared" si="93"/>
        <v>0</v>
      </c>
      <c r="CD28" s="120">
        <f t="shared" si="75"/>
        <v>0</v>
      </c>
      <c r="CE28" s="121">
        <f t="shared" si="76"/>
        <v>0</v>
      </c>
      <c r="CF28" s="121">
        <f t="shared" si="94"/>
        <v>0</v>
      </c>
      <c r="CG28" s="122">
        <f t="shared" si="95"/>
        <v>0</v>
      </c>
      <c r="CH28" s="123"/>
      <c r="CI28" s="115"/>
      <c r="CJ28" s="116">
        <f t="shared" si="77"/>
        <v>42736</v>
      </c>
      <c r="CM28" s="117"/>
      <c r="CN28" s="118">
        <f t="shared" si="32"/>
        <v>105000</v>
      </c>
      <c r="CO28" s="119">
        <f t="shared" si="33"/>
        <v>16</v>
      </c>
      <c r="CP28" s="119">
        <f t="shared" si="34"/>
        <v>1397</v>
      </c>
      <c r="CQ28" s="202">
        <f t="shared" si="35"/>
        <v>0</v>
      </c>
      <c r="CR28" s="120">
        <f t="shared" si="36"/>
        <v>0</v>
      </c>
      <c r="CS28" s="120">
        <f t="shared" si="78"/>
        <v>0</v>
      </c>
      <c r="CT28" s="121">
        <f t="shared" si="79"/>
        <v>0</v>
      </c>
      <c r="CU28" s="121">
        <f t="shared" si="37"/>
        <v>0</v>
      </c>
      <c r="CV28" s="122">
        <f t="shared" si="38"/>
        <v>0</v>
      </c>
      <c r="CW28" s="123"/>
      <c r="CX28" s="115"/>
      <c r="CY28" s="116">
        <f t="shared" si="80"/>
        <v>42736</v>
      </c>
      <c r="DA28" s="117"/>
      <c r="DB28" s="118">
        <f t="shared" si="39"/>
        <v>105000</v>
      </c>
      <c r="DC28" s="119">
        <f t="shared" si="40"/>
        <v>16</v>
      </c>
      <c r="DD28" s="119">
        <f t="shared" si="41"/>
        <v>1397</v>
      </c>
      <c r="DE28" s="202">
        <f t="shared" si="42"/>
        <v>0</v>
      </c>
      <c r="DF28" s="120">
        <f t="shared" si="43"/>
        <v>0</v>
      </c>
      <c r="DG28" s="120">
        <f t="shared" si="81"/>
        <v>0</v>
      </c>
      <c r="DH28" s="121">
        <f t="shared" si="82"/>
        <v>0</v>
      </c>
      <c r="DI28" s="121">
        <f t="shared" si="44"/>
        <v>0</v>
      </c>
      <c r="DJ28" s="122">
        <f t="shared" si="45"/>
        <v>0</v>
      </c>
      <c r="DK28" s="123"/>
      <c r="DL28" s="115"/>
      <c r="DM28" s="116">
        <f t="shared" si="83"/>
        <v>42736</v>
      </c>
      <c r="DO28" s="117"/>
      <c r="DP28" s="118">
        <f t="shared" si="46"/>
        <v>105000</v>
      </c>
      <c r="DQ28" s="119">
        <f t="shared" si="47"/>
        <v>16</v>
      </c>
      <c r="DR28" s="119">
        <f t="shared" si="48"/>
        <v>1397</v>
      </c>
      <c r="DS28" s="202">
        <f t="shared" si="49"/>
        <v>0</v>
      </c>
      <c r="DT28" s="120">
        <f t="shared" si="50"/>
        <v>0</v>
      </c>
      <c r="DU28" s="120">
        <f t="shared" si="84"/>
        <v>0</v>
      </c>
      <c r="DV28" s="121">
        <f t="shared" si="85"/>
        <v>0</v>
      </c>
      <c r="DW28" s="121">
        <f t="shared" si="51"/>
        <v>0</v>
      </c>
      <c r="DX28" s="122">
        <f t="shared" si="52"/>
        <v>0</v>
      </c>
      <c r="DY28" s="123"/>
      <c r="DZ28" s="115"/>
      <c r="EA28" s="116">
        <f t="shared" si="86"/>
        <v>42736</v>
      </c>
      <c r="ED28" s="117"/>
      <c r="EE28" s="118">
        <f t="shared" si="53"/>
        <v>105000</v>
      </c>
      <c r="EF28" s="119">
        <f t="shared" si="54"/>
        <v>16</v>
      </c>
      <c r="EG28" s="119">
        <f t="shared" si="55"/>
        <v>1397</v>
      </c>
      <c r="EH28" s="202">
        <f t="shared" si="56"/>
        <v>0</v>
      </c>
      <c r="EI28" s="120">
        <f t="shared" si="57"/>
        <v>0</v>
      </c>
      <c r="EJ28" s="120">
        <f t="shared" si="87"/>
        <v>0</v>
      </c>
      <c r="EK28" s="121">
        <f t="shared" si="88"/>
        <v>0</v>
      </c>
      <c r="EL28" s="121">
        <f t="shared" si="58"/>
        <v>0</v>
      </c>
      <c r="EM28" s="122">
        <f t="shared" si="59"/>
        <v>0</v>
      </c>
      <c r="EN28" s="123"/>
      <c r="EO28" s="115"/>
      <c r="EP28" s="116">
        <f t="shared" si="89"/>
        <v>42736</v>
      </c>
      <c r="ES28" s="117"/>
      <c r="ET28" s="118">
        <f t="shared" si="60"/>
        <v>105000</v>
      </c>
      <c r="EU28" s="119">
        <f t="shared" si="61"/>
        <v>16</v>
      </c>
      <c r="EV28" s="119">
        <f t="shared" si="62"/>
        <v>1397</v>
      </c>
      <c r="EW28" s="202">
        <f t="shared" si="63"/>
        <v>0</v>
      </c>
      <c r="EX28" s="120">
        <f t="shared" si="64"/>
        <v>0</v>
      </c>
      <c r="EY28" s="120">
        <f t="shared" si="90"/>
        <v>0</v>
      </c>
      <c r="EZ28" s="121">
        <f t="shared" si="91"/>
        <v>0</v>
      </c>
      <c r="FA28" s="121">
        <f t="shared" si="65"/>
        <v>0</v>
      </c>
      <c r="FB28" s="122">
        <f t="shared" si="66"/>
        <v>0</v>
      </c>
      <c r="FC28" s="123"/>
      <c r="FD28" s="115"/>
      <c r="FE28" s="116">
        <f t="shared" si="67"/>
        <v>42736</v>
      </c>
    </row>
    <row r="29" spans="2:162" ht="13.5" x14ac:dyDescent="0.25">
      <c r="B29" s="196">
        <f t="shared" si="4"/>
        <v>37500</v>
      </c>
      <c r="C29" s="200">
        <f t="shared" si="0"/>
        <v>5</v>
      </c>
      <c r="D29" s="200">
        <v>1226.25</v>
      </c>
      <c r="E29" s="196">
        <v>84010</v>
      </c>
      <c r="F29" s="196">
        <f t="shared" si="68"/>
        <v>601420</v>
      </c>
      <c r="G29" s="196">
        <f t="shared" si="5"/>
        <v>721704</v>
      </c>
      <c r="H29" s="197">
        <f t="shared" si="104"/>
        <v>2.68832</v>
      </c>
      <c r="I29" s="197">
        <f>H29+I28</f>
        <v>19.245440000000002</v>
      </c>
      <c r="J29" s="198">
        <f t="shared" si="3"/>
        <v>1.6037866666666669</v>
      </c>
      <c r="K29" s="198">
        <f t="shared" si="106"/>
        <v>1.115938578740626</v>
      </c>
      <c r="L29" s="199">
        <f t="shared" si="7"/>
        <v>43321.061375999998</v>
      </c>
      <c r="M29" s="216"/>
      <c r="P29" s="3"/>
      <c r="AC29" s="76">
        <v>1398</v>
      </c>
      <c r="AD29" s="151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3"/>
      <c r="AT29" s="117"/>
      <c r="AU29" s="118">
        <f t="shared" si="12"/>
        <v>105000</v>
      </c>
      <c r="AV29" s="119">
        <f t="shared" si="13"/>
        <v>17</v>
      </c>
      <c r="AW29" s="119">
        <f t="shared" si="10"/>
        <v>1398</v>
      </c>
      <c r="AX29" s="202">
        <f t="shared" si="14"/>
        <v>0</v>
      </c>
      <c r="AY29" s="120">
        <f t="shared" si="15"/>
        <v>0</v>
      </c>
      <c r="AZ29" s="120">
        <f t="shared" si="70"/>
        <v>0</v>
      </c>
      <c r="BA29" s="121">
        <f t="shared" si="71"/>
        <v>0</v>
      </c>
      <c r="BB29" s="121">
        <f t="shared" si="16"/>
        <v>0</v>
      </c>
      <c r="BC29" s="122">
        <f t="shared" si="17"/>
        <v>0</v>
      </c>
      <c r="BD29" s="123"/>
      <c r="BE29" s="115"/>
      <c r="BF29" s="116">
        <f t="shared" si="72"/>
        <v>42736</v>
      </c>
      <c r="BI29" s="117"/>
      <c r="BJ29" s="118">
        <f t="shared" si="18"/>
        <v>105000</v>
      </c>
      <c r="BK29" s="119">
        <f t="shared" si="19"/>
        <v>17</v>
      </c>
      <c r="BL29" s="119">
        <f t="shared" si="20"/>
        <v>1398</v>
      </c>
      <c r="BM29" s="202">
        <f t="shared" si="21"/>
        <v>0</v>
      </c>
      <c r="BN29" s="120">
        <f t="shared" si="22"/>
        <v>0</v>
      </c>
      <c r="BO29" s="120">
        <f t="shared" si="73"/>
        <v>0</v>
      </c>
      <c r="BP29" s="121">
        <f t="shared" si="74"/>
        <v>0</v>
      </c>
      <c r="BQ29" s="121">
        <f t="shared" si="23"/>
        <v>0</v>
      </c>
      <c r="BR29" s="122">
        <f t="shared" si="24"/>
        <v>0</v>
      </c>
      <c r="BS29" s="123"/>
      <c r="BT29" s="115"/>
      <c r="BU29" s="116">
        <f t="shared" si="92"/>
        <v>42736</v>
      </c>
      <c r="BX29" s="117"/>
      <c r="BY29" s="118">
        <f t="shared" si="25"/>
        <v>105000</v>
      </c>
      <c r="BZ29" s="119">
        <f t="shared" si="26"/>
        <v>17</v>
      </c>
      <c r="CA29" s="119">
        <f t="shared" si="27"/>
        <v>1398</v>
      </c>
      <c r="CB29" s="202">
        <f t="shared" si="28"/>
        <v>0</v>
      </c>
      <c r="CC29" s="120">
        <f t="shared" si="93"/>
        <v>0</v>
      </c>
      <c r="CD29" s="120">
        <f t="shared" si="75"/>
        <v>0</v>
      </c>
      <c r="CE29" s="121">
        <f t="shared" si="76"/>
        <v>0</v>
      </c>
      <c r="CF29" s="121">
        <f t="shared" si="94"/>
        <v>0</v>
      </c>
      <c r="CG29" s="122">
        <f t="shared" si="95"/>
        <v>0</v>
      </c>
      <c r="CH29" s="123"/>
      <c r="CI29" s="115"/>
      <c r="CJ29" s="116">
        <f t="shared" si="77"/>
        <v>42736</v>
      </c>
      <c r="CM29" s="117"/>
      <c r="CN29" s="118">
        <f t="shared" si="32"/>
        <v>105000</v>
      </c>
      <c r="CO29" s="119">
        <f t="shared" si="33"/>
        <v>17</v>
      </c>
      <c r="CP29" s="119">
        <f t="shared" si="34"/>
        <v>1398</v>
      </c>
      <c r="CQ29" s="202">
        <f t="shared" si="35"/>
        <v>0</v>
      </c>
      <c r="CR29" s="120">
        <f t="shared" si="36"/>
        <v>0</v>
      </c>
      <c r="CS29" s="120">
        <f t="shared" si="78"/>
        <v>0</v>
      </c>
      <c r="CT29" s="121">
        <f t="shared" si="79"/>
        <v>0</v>
      </c>
      <c r="CU29" s="121">
        <f t="shared" si="37"/>
        <v>0</v>
      </c>
      <c r="CV29" s="122">
        <f t="shared" si="38"/>
        <v>0</v>
      </c>
      <c r="CW29" s="123"/>
      <c r="CX29" s="115"/>
      <c r="CY29" s="116">
        <f t="shared" si="80"/>
        <v>42736</v>
      </c>
      <c r="DA29" s="117"/>
      <c r="DB29" s="118">
        <f t="shared" si="39"/>
        <v>105000</v>
      </c>
      <c r="DC29" s="119">
        <f t="shared" si="40"/>
        <v>17</v>
      </c>
      <c r="DD29" s="119">
        <f t="shared" si="41"/>
        <v>1398</v>
      </c>
      <c r="DE29" s="202">
        <f t="shared" si="42"/>
        <v>0</v>
      </c>
      <c r="DF29" s="120">
        <f t="shared" si="43"/>
        <v>0</v>
      </c>
      <c r="DG29" s="120">
        <f t="shared" si="81"/>
        <v>0</v>
      </c>
      <c r="DH29" s="121">
        <f t="shared" si="82"/>
        <v>0</v>
      </c>
      <c r="DI29" s="121">
        <f t="shared" si="44"/>
        <v>0</v>
      </c>
      <c r="DJ29" s="122">
        <f t="shared" si="45"/>
        <v>0</v>
      </c>
      <c r="DK29" s="123"/>
      <c r="DL29" s="115"/>
      <c r="DM29" s="116">
        <f t="shared" si="83"/>
        <v>42736</v>
      </c>
      <c r="DO29" s="117"/>
      <c r="DP29" s="118">
        <f t="shared" si="46"/>
        <v>105000</v>
      </c>
      <c r="DQ29" s="119">
        <f t="shared" si="47"/>
        <v>17</v>
      </c>
      <c r="DR29" s="119">
        <f t="shared" si="48"/>
        <v>1398</v>
      </c>
      <c r="DS29" s="202">
        <f t="shared" si="49"/>
        <v>0</v>
      </c>
      <c r="DT29" s="120">
        <f t="shared" si="50"/>
        <v>0</v>
      </c>
      <c r="DU29" s="120">
        <f t="shared" si="84"/>
        <v>0</v>
      </c>
      <c r="DV29" s="121">
        <f t="shared" si="85"/>
        <v>0</v>
      </c>
      <c r="DW29" s="121">
        <f t="shared" si="51"/>
        <v>0</v>
      </c>
      <c r="DX29" s="122">
        <f t="shared" si="52"/>
        <v>0</v>
      </c>
      <c r="DY29" s="123"/>
      <c r="DZ29" s="115"/>
      <c r="EA29" s="116">
        <f t="shared" si="86"/>
        <v>42736</v>
      </c>
      <c r="ED29" s="117"/>
      <c r="EE29" s="118">
        <f t="shared" si="53"/>
        <v>105000</v>
      </c>
      <c r="EF29" s="119">
        <f t="shared" si="54"/>
        <v>17</v>
      </c>
      <c r="EG29" s="119">
        <f t="shared" si="55"/>
        <v>1398</v>
      </c>
      <c r="EH29" s="202">
        <f t="shared" si="56"/>
        <v>0</v>
      </c>
      <c r="EI29" s="120">
        <f t="shared" si="57"/>
        <v>0</v>
      </c>
      <c r="EJ29" s="120">
        <f t="shared" si="87"/>
        <v>0</v>
      </c>
      <c r="EK29" s="121">
        <f t="shared" si="88"/>
        <v>0</v>
      </c>
      <c r="EL29" s="121">
        <f t="shared" si="58"/>
        <v>0</v>
      </c>
      <c r="EM29" s="122">
        <f t="shared" si="59"/>
        <v>0</v>
      </c>
      <c r="EN29" s="123"/>
      <c r="EO29" s="115"/>
      <c r="EP29" s="116">
        <f t="shared" si="89"/>
        <v>42736</v>
      </c>
      <c r="ES29" s="117"/>
      <c r="ET29" s="118">
        <f t="shared" si="60"/>
        <v>105000</v>
      </c>
      <c r="EU29" s="119">
        <f t="shared" si="61"/>
        <v>17</v>
      </c>
      <c r="EV29" s="119">
        <f t="shared" si="62"/>
        <v>1398</v>
      </c>
      <c r="EW29" s="202">
        <f t="shared" si="63"/>
        <v>0</v>
      </c>
      <c r="EX29" s="120">
        <f t="shared" si="64"/>
        <v>0</v>
      </c>
      <c r="EY29" s="120">
        <f t="shared" si="90"/>
        <v>0</v>
      </c>
      <c r="EZ29" s="121">
        <f t="shared" si="91"/>
        <v>0</v>
      </c>
      <c r="FA29" s="121">
        <f t="shared" si="65"/>
        <v>0</v>
      </c>
      <c r="FB29" s="122">
        <f t="shared" si="66"/>
        <v>0</v>
      </c>
      <c r="FC29" s="123"/>
      <c r="FD29" s="115"/>
      <c r="FE29" s="116">
        <f t="shared" si="67"/>
        <v>42736</v>
      </c>
    </row>
    <row r="30" spans="2:162" ht="13.5" x14ac:dyDescent="0.25">
      <c r="B30" s="196">
        <f t="shared" si="4"/>
        <v>37500</v>
      </c>
      <c r="C30" s="200">
        <f t="shared" si="0"/>
        <v>5.25</v>
      </c>
      <c r="D30" s="200">
        <v>1226.5</v>
      </c>
      <c r="E30" s="196">
        <v>85624</v>
      </c>
      <c r="F30" s="196">
        <f t="shared" si="68"/>
        <v>687044</v>
      </c>
      <c r="G30" s="196">
        <f t="shared" si="5"/>
        <v>824452.79999999993</v>
      </c>
      <c r="H30" s="197">
        <f t="shared" ref="H30" si="108">(E30*$D$4)/B30</f>
        <v>2.7399680000000002</v>
      </c>
      <c r="I30" s="197">
        <f t="shared" ref="I30:I34" si="109">H30+I29</f>
        <v>21.985408000000003</v>
      </c>
      <c r="J30" s="198">
        <f t="shared" si="3"/>
        <v>1.8321173333333336</v>
      </c>
      <c r="K30" s="198">
        <f t="shared" si="106"/>
        <v>1.0949032981407081</v>
      </c>
      <c r="L30" s="199">
        <f t="shared" si="7"/>
        <v>43404.356403199999</v>
      </c>
      <c r="M30" s="216"/>
      <c r="P30" s="3"/>
      <c r="AC30" s="76">
        <v>1399</v>
      </c>
      <c r="AD30" s="151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3"/>
      <c r="AT30" s="117"/>
      <c r="AU30" s="118">
        <f t="shared" si="12"/>
        <v>105000</v>
      </c>
      <c r="AV30" s="119">
        <f t="shared" si="13"/>
        <v>18</v>
      </c>
      <c r="AW30" s="119">
        <f t="shared" si="10"/>
        <v>1399</v>
      </c>
      <c r="AX30" s="202">
        <f t="shared" si="14"/>
        <v>0</v>
      </c>
      <c r="AY30" s="120">
        <f t="shared" si="15"/>
        <v>0</v>
      </c>
      <c r="AZ30" s="120">
        <f t="shared" si="70"/>
        <v>0</v>
      </c>
      <c r="BA30" s="121">
        <f t="shared" si="71"/>
        <v>0</v>
      </c>
      <c r="BB30" s="121">
        <f t="shared" si="16"/>
        <v>0</v>
      </c>
      <c r="BC30" s="122">
        <f t="shared" si="17"/>
        <v>0</v>
      </c>
      <c r="BD30" s="123"/>
      <c r="BE30" s="125"/>
      <c r="BF30" s="116">
        <f t="shared" si="72"/>
        <v>42736</v>
      </c>
      <c r="BG30" s="57"/>
      <c r="BH30" s="57"/>
      <c r="BI30" s="117"/>
      <c r="BJ30" s="118">
        <f t="shared" si="18"/>
        <v>105000</v>
      </c>
      <c r="BK30" s="119">
        <f t="shared" si="19"/>
        <v>18</v>
      </c>
      <c r="BL30" s="119">
        <f t="shared" si="20"/>
        <v>1399</v>
      </c>
      <c r="BM30" s="202">
        <f t="shared" si="21"/>
        <v>0</v>
      </c>
      <c r="BN30" s="120">
        <f t="shared" si="22"/>
        <v>0</v>
      </c>
      <c r="BO30" s="120">
        <f t="shared" si="73"/>
        <v>0</v>
      </c>
      <c r="BP30" s="121">
        <f t="shared" si="74"/>
        <v>0</v>
      </c>
      <c r="BQ30" s="121">
        <f t="shared" si="23"/>
        <v>0</v>
      </c>
      <c r="BR30" s="122">
        <f t="shared" si="24"/>
        <v>0</v>
      </c>
      <c r="BS30" s="123"/>
      <c r="BT30" s="125"/>
      <c r="BU30" s="116">
        <f t="shared" si="92"/>
        <v>42736</v>
      </c>
      <c r="BV30" s="57"/>
      <c r="BW30" s="57"/>
      <c r="BX30" s="117"/>
      <c r="BY30" s="118">
        <f t="shared" si="25"/>
        <v>105000</v>
      </c>
      <c r="BZ30" s="119">
        <f t="shared" si="26"/>
        <v>18</v>
      </c>
      <c r="CA30" s="119">
        <f t="shared" si="27"/>
        <v>1399</v>
      </c>
      <c r="CB30" s="202">
        <f t="shared" si="28"/>
        <v>0</v>
      </c>
      <c r="CC30" s="120">
        <f t="shared" si="93"/>
        <v>0</v>
      </c>
      <c r="CD30" s="120">
        <f t="shared" si="75"/>
        <v>0</v>
      </c>
      <c r="CE30" s="121">
        <f t="shared" si="76"/>
        <v>0</v>
      </c>
      <c r="CF30" s="121">
        <f t="shared" si="94"/>
        <v>0</v>
      </c>
      <c r="CG30" s="122">
        <f t="shared" si="95"/>
        <v>0</v>
      </c>
      <c r="CH30" s="123"/>
      <c r="CI30" s="125"/>
      <c r="CJ30" s="116">
        <f t="shared" si="77"/>
        <v>42736</v>
      </c>
      <c r="CK30" s="57"/>
      <c r="CL30" s="57"/>
      <c r="CM30" s="117"/>
      <c r="CN30" s="118">
        <f t="shared" si="32"/>
        <v>105000</v>
      </c>
      <c r="CO30" s="119">
        <f t="shared" si="33"/>
        <v>18</v>
      </c>
      <c r="CP30" s="119">
        <f t="shared" si="34"/>
        <v>1399</v>
      </c>
      <c r="CQ30" s="202">
        <f t="shared" si="35"/>
        <v>0</v>
      </c>
      <c r="CR30" s="120">
        <f t="shared" si="36"/>
        <v>0</v>
      </c>
      <c r="CS30" s="120">
        <f t="shared" si="78"/>
        <v>0</v>
      </c>
      <c r="CT30" s="121">
        <f t="shared" si="79"/>
        <v>0</v>
      </c>
      <c r="CU30" s="121">
        <f t="shared" si="37"/>
        <v>0</v>
      </c>
      <c r="CV30" s="122">
        <f t="shared" si="38"/>
        <v>0</v>
      </c>
      <c r="CW30" s="123"/>
      <c r="CX30" s="125"/>
      <c r="CY30" s="116">
        <f t="shared" si="80"/>
        <v>42736</v>
      </c>
      <c r="CZ30" s="57"/>
      <c r="DA30" s="117"/>
      <c r="DB30" s="118">
        <f t="shared" si="39"/>
        <v>105000</v>
      </c>
      <c r="DC30" s="119">
        <f t="shared" si="40"/>
        <v>18</v>
      </c>
      <c r="DD30" s="119">
        <f t="shared" si="41"/>
        <v>1399</v>
      </c>
      <c r="DE30" s="202">
        <f t="shared" si="42"/>
        <v>0</v>
      </c>
      <c r="DF30" s="120">
        <f t="shared" si="43"/>
        <v>0</v>
      </c>
      <c r="DG30" s="120">
        <f t="shared" si="81"/>
        <v>0</v>
      </c>
      <c r="DH30" s="121">
        <f t="shared" si="82"/>
        <v>0</v>
      </c>
      <c r="DI30" s="121">
        <f t="shared" si="44"/>
        <v>0</v>
      </c>
      <c r="DJ30" s="122">
        <f t="shared" si="45"/>
        <v>0</v>
      </c>
      <c r="DK30" s="123"/>
      <c r="DL30" s="125"/>
      <c r="DM30" s="116">
        <f t="shared" si="83"/>
        <v>42736</v>
      </c>
      <c r="DN30" s="57"/>
      <c r="DO30" s="117"/>
      <c r="DP30" s="118">
        <f t="shared" si="46"/>
        <v>105000</v>
      </c>
      <c r="DQ30" s="119">
        <f t="shared" si="47"/>
        <v>18</v>
      </c>
      <c r="DR30" s="119">
        <f t="shared" si="48"/>
        <v>1399</v>
      </c>
      <c r="DS30" s="202">
        <f t="shared" si="49"/>
        <v>0</v>
      </c>
      <c r="DT30" s="120">
        <f t="shared" si="50"/>
        <v>0</v>
      </c>
      <c r="DU30" s="120">
        <f t="shared" si="84"/>
        <v>0</v>
      </c>
      <c r="DV30" s="121">
        <f t="shared" si="85"/>
        <v>0</v>
      </c>
      <c r="DW30" s="121">
        <f t="shared" si="51"/>
        <v>0</v>
      </c>
      <c r="DX30" s="122">
        <f t="shared" si="52"/>
        <v>0</v>
      </c>
      <c r="DY30" s="123"/>
      <c r="DZ30" s="125"/>
      <c r="EA30" s="116">
        <f t="shared" si="86"/>
        <v>42736</v>
      </c>
      <c r="EB30" s="57"/>
      <c r="EC30" s="57"/>
      <c r="ED30" s="117"/>
      <c r="EE30" s="118">
        <f t="shared" si="53"/>
        <v>105000</v>
      </c>
      <c r="EF30" s="119">
        <f t="shared" si="54"/>
        <v>18</v>
      </c>
      <c r="EG30" s="119">
        <f t="shared" si="55"/>
        <v>1399</v>
      </c>
      <c r="EH30" s="202">
        <f t="shared" si="56"/>
        <v>0</v>
      </c>
      <c r="EI30" s="120">
        <f t="shared" si="57"/>
        <v>0</v>
      </c>
      <c r="EJ30" s="120">
        <f t="shared" si="87"/>
        <v>0</v>
      </c>
      <c r="EK30" s="121">
        <f t="shared" si="88"/>
        <v>0</v>
      </c>
      <c r="EL30" s="121">
        <f t="shared" si="58"/>
        <v>0</v>
      </c>
      <c r="EM30" s="122">
        <f t="shared" si="59"/>
        <v>0</v>
      </c>
      <c r="EN30" s="123"/>
      <c r="EO30" s="125"/>
      <c r="EP30" s="116">
        <f t="shared" si="89"/>
        <v>42736</v>
      </c>
      <c r="EQ30" s="57"/>
      <c r="ER30" s="57"/>
      <c r="ES30" s="117"/>
      <c r="ET30" s="118">
        <f t="shared" si="60"/>
        <v>105000</v>
      </c>
      <c r="EU30" s="119">
        <f t="shared" si="61"/>
        <v>18</v>
      </c>
      <c r="EV30" s="119">
        <f t="shared" si="62"/>
        <v>1399</v>
      </c>
      <c r="EW30" s="202">
        <f t="shared" si="63"/>
        <v>0</v>
      </c>
      <c r="EX30" s="120">
        <f t="shared" si="64"/>
        <v>0</v>
      </c>
      <c r="EY30" s="120">
        <f t="shared" si="90"/>
        <v>0</v>
      </c>
      <c r="EZ30" s="121">
        <f t="shared" si="91"/>
        <v>0</v>
      </c>
      <c r="FA30" s="121">
        <f t="shared" si="65"/>
        <v>0</v>
      </c>
      <c r="FB30" s="122">
        <f t="shared" si="66"/>
        <v>0</v>
      </c>
      <c r="FC30" s="123"/>
      <c r="FD30" s="125"/>
      <c r="FE30" s="116">
        <f t="shared" si="67"/>
        <v>42736</v>
      </c>
      <c r="FF30" s="57"/>
    </row>
    <row r="31" spans="2:162" ht="13.5" x14ac:dyDescent="0.25">
      <c r="B31" s="196">
        <f t="shared" si="4"/>
        <v>37500</v>
      </c>
      <c r="C31" s="200">
        <f t="shared" si="0"/>
        <v>5.5</v>
      </c>
      <c r="D31" s="200">
        <v>1226.75</v>
      </c>
      <c r="E31" s="196">
        <v>86152</v>
      </c>
      <c r="F31" s="196">
        <f t="shared" si="68"/>
        <v>773196</v>
      </c>
      <c r="G31" s="196">
        <f t="shared" si="5"/>
        <v>927835.2</v>
      </c>
      <c r="H31" s="197">
        <f>(E31*$D$5)/B31</f>
        <v>2.7568639999999998</v>
      </c>
      <c r="I31" s="197">
        <f t="shared" si="109"/>
        <v>24.742272000000003</v>
      </c>
      <c r="J31" s="198">
        <f t="shared" si="3"/>
        <v>2.0618560000000001</v>
      </c>
      <c r="K31" s="198">
        <f t="shared" si="106"/>
        <v>1.0881929612777417</v>
      </c>
      <c r="L31" s="199">
        <f t="shared" si="7"/>
        <v>43488.165068800001</v>
      </c>
      <c r="M31" s="216"/>
      <c r="P31" s="3"/>
      <c r="AC31" s="76">
        <v>1400</v>
      </c>
      <c r="AD31" s="151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3"/>
      <c r="AT31" s="117"/>
      <c r="AU31" s="118">
        <f t="shared" si="12"/>
        <v>105000</v>
      </c>
      <c r="AV31" s="119">
        <f t="shared" si="13"/>
        <v>19</v>
      </c>
      <c r="AW31" s="119">
        <f t="shared" si="10"/>
        <v>1400</v>
      </c>
      <c r="AX31" s="202">
        <f t="shared" si="14"/>
        <v>0</v>
      </c>
      <c r="AY31" s="120">
        <f t="shared" si="15"/>
        <v>0</v>
      </c>
      <c r="AZ31" s="120">
        <f t="shared" si="70"/>
        <v>0</v>
      </c>
      <c r="BA31" s="121">
        <f t="shared" si="71"/>
        <v>0</v>
      </c>
      <c r="BB31" s="121">
        <f t="shared" si="16"/>
        <v>0</v>
      </c>
      <c r="BC31" s="122">
        <f t="shared" si="17"/>
        <v>0</v>
      </c>
      <c r="BD31" s="123"/>
      <c r="BE31" s="125"/>
      <c r="BF31" s="116">
        <f t="shared" si="72"/>
        <v>42736</v>
      </c>
      <c r="BG31" s="57"/>
      <c r="BH31" s="57"/>
      <c r="BI31" s="117"/>
      <c r="BJ31" s="118">
        <f t="shared" si="18"/>
        <v>105000</v>
      </c>
      <c r="BK31" s="119">
        <f t="shared" si="19"/>
        <v>19</v>
      </c>
      <c r="BL31" s="119">
        <f t="shared" si="20"/>
        <v>1400</v>
      </c>
      <c r="BM31" s="202">
        <f t="shared" si="21"/>
        <v>0</v>
      </c>
      <c r="BN31" s="120">
        <f t="shared" si="22"/>
        <v>0</v>
      </c>
      <c r="BO31" s="120">
        <f t="shared" si="73"/>
        <v>0</v>
      </c>
      <c r="BP31" s="121">
        <f t="shared" si="74"/>
        <v>0</v>
      </c>
      <c r="BQ31" s="121">
        <f t="shared" si="23"/>
        <v>0</v>
      </c>
      <c r="BR31" s="122">
        <f t="shared" si="24"/>
        <v>0</v>
      </c>
      <c r="BS31" s="123"/>
      <c r="BT31" s="125"/>
      <c r="BU31" s="116">
        <f t="shared" si="92"/>
        <v>42736</v>
      </c>
      <c r="BV31" s="57"/>
      <c r="BW31" s="57"/>
      <c r="BX31" s="117"/>
      <c r="BY31" s="118">
        <f t="shared" si="25"/>
        <v>105000</v>
      </c>
      <c r="BZ31" s="119">
        <f t="shared" si="26"/>
        <v>19</v>
      </c>
      <c r="CA31" s="119">
        <f t="shared" si="27"/>
        <v>1400</v>
      </c>
      <c r="CB31" s="202">
        <f t="shared" si="28"/>
        <v>0</v>
      </c>
      <c r="CC31" s="120">
        <f t="shared" si="93"/>
        <v>0</v>
      </c>
      <c r="CD31" s="120">
        <f t="shared" si="75"/>
        <v>0</v>
      </c>
      <c r="CE31" s="121">
        <f t="shared" si="76"/>
        <v>0</v>
      </c>
      <c r="CF31" s="121">
        <f t="shared" si="94"/>
        <v>0</v>
      </c>
      <c r="CG31" s="122">
        <f t="shared" si="95"/>
        <v>0</v>
      </c>
      <c r="CH31" s="123"/>
      <c r="CI31" s="125"/>
      <c r="CJ31" s="116">
        <f t="shared" si="77"/>
        <v>42736</v>
      </c>
      <c r="CK31" s="57"/>
      <c r="CL31" s="57"/>
      <c r="CM31" s="117"/>
      <c r="CN31" s="118">
        <f t="shared" si="32"/>
        <v>105000</v>
      </c>
      <c r="CO31" s="119">
        <f t="shared" si="33"/>
        <v>19</v>
      </c>
      <c r="CP31" s="119">
        <f t="shared" si="34"/>
        <v>1400</v>
      </c>
      <c r="CQ31" s="202">
        <f t="shared" si="35"/>
        <v>0</v>
      </c>
      <c r="CR31" s="120">
        <f t="shared" si="36"/>
        <v>0</v>
      </c>
      <c r="CS31" s="120">
        <f t="shared" si="78"/>
        <v>0</v>
      </c>
      <c r="CT31" s="121">
        <f t="shared" si="79"/>
        <v>0</v>
      </c>
      <c r="CU31" s="121">
        <f t="shared" si="37"/>
        <v>0</v>
      </c>
      <c r="CV31" s="122">
        <f t="shared" si="38"/>
        <v>0</v>
      </c>
      <c r="CW31" s="123"/>
      <c r="CX31" s="125"/>
      <c r="CY31" s="116">
        <f t="shared" si="80"/>
        <v>42736</v>
      </c>
      <c r="CZ31" s="57"/>
      <c r="DA31" s="117"/>
      <c r="DB31" s="118">
        <f t="shared" si="39"/>
        <v>105000</v>
      </c>
      <c r="DC31" s="119">
        <f t="shared" si="40"/>
        <v>19</v>
      </c>
      <c r="DD31" s="119">
        <f t="shared" si="41"/>
        <v>1400</v>
      </c>
      <c r="DE31" s="202">
        <f t="shared" si="42"/>
        <v>0</v>
      </c>
      <c r="DF31" s="120">
        <f t="shared" si="43"/>
        <v>0</v>
      </c>
      <c r="DG31" s="120">
        <f t="shared" si="81"/>
        <v>0</v>
      </c>
      <c r="DH31" s="121">
        <f t="shared" si="82"/>
        <v>0</v>
      </c>
      <c r="DI31" s="121">
        <f t="shared" si="44"/>
        <v>0</v>
      </c>
      <c r="DJ31" s="122">
        <f t="shared" si="45"/>
        <v>0</v>
      </c>
      <c r="DK31" s="123"/>
      <c r="DL31" s="125"/>
      <c r="DM31" s="116">
        <f t="shared" si="83"/>
        <v>42736</v>
      </c>
      <c r="DN31" s="57"/>
      <c r="DO31" s="117"/>
      <c r="DP31" s="118">
        <f t="shared" si="46"/>
        <v>105000</v>
      </c>
      <c r="DQ31" s="119">
        <f t="shared" si="47"/>
        <v>19</v>
      </c>
      <c r="DR31" s="119">
        <f t="shared" si="48"/>
        <v>1400</v>
      </c>
      <c r="DS31" s="202">
        <f t="shared" si="49"/>
        <v>0</v>
      </c>
      <c r="DT31" s="120">
        <f t="shared" si="50"/>
        <v>0</v>
      </c>
      <c r="DU31" s="120">
        <f t="shared" si="84"/>
        <v>0</v>
      </c>
      <c r="DV31" s="121">
        <f t="shared" si="85"/>
        <v>0</v>
      </c>
      <c r="DW31" s="121">
        <f t="shared" si="51"/>
        <v>0</v>
      </c>
      <c r="DX31" s="122">
        <f t="shared" si="52"/>
        <v>0</v>
      </c>
      <c r="DY31" s="123"/>
      <c r="DZ31" s="125"/>
      <c r="EA31" s="116">
        <f t="shared" si="86"/>
        <v>42736</v>
      </c>
      <c r="EB31" s="57"/>
      <c r="EC31" s="57"/>
      <c r="ED31" s="117"/>
      <c r="EE31" s="118">
        <f t="shared" si="53"/>
        <v>105000</v>
      </c>
      <c r="EF31" s="119">
        <f t="shared" si="54"/>
        <v>19</v>
      </c>
      <c r="EG31" s="119">
        <f t="shared" si="55"/>
        <v>1400</v>
      </c>
      <c r="EH31" s="202">
        <f t="shared" si="56"/>
        <v>0</v>
      </c>
      <c r="EI31" s="120">
        <f t="shared" si="57"/>
        <v>0</v>
      </c>
      <c r="EJ31" s="120">
        <f t="shared" si="87"/>
        <v>0</v>
      </c>
      <c r="EK31" s="121">
        <f t="shared" si="88"/>
        <v>0</v>
      </c>
      <c r="EL31" s="121">
        <f t="shared" si="58"/>
        <v>0</v>
      </c>
      <c r="EM31" s="122">
        <f t="shared" si="59"/>
        <v>0</v>
      </c>
      <c r="EN31" s="123"/>
      <c r="EO31" s="125"/>
      <c r="EP31" s="116">
        <f t="shared" si="89"/>
        <v>42736</v>
      </c>
      <c r="EQ31" s="57"/>
      <c r="ER31" s="57"/>
      <c r="ES31" s="117"/>
      <c r="ET31" s="118">
        <f t="shared" si="60"/>
        <v>105000</v>
      </c>
      <c r="EU31" s="119">
        <f t="shared" si="61"/>
        <v>19</v>
      </c>
      <c r="EV31" s="119">
        <f t="shared" si="62"/>
        <v>1400</v>
      </c>
      <c r="EW31" s="202">
        <f t="shared" si="63"/>
        <v>0</v>
      </c>
      <c r="EX31" s="120">
        <f t="shared" si="64"/>
        <v>0</v>
      </c>
      <c r="EY31" s="120">
        <f t="shared" si="90"/>
        <v>0</v>
      </c>
      <c r="EZ31" s="121">
        <f t="shared" si="91"/>
        <v>0</v>
      </c>
      <c r="FA31" s="121">
        <f t="shared" si="65"/>
        <v>0</v>
      </c>
      <c r="FB31" s="122">
        <f t="shared" si="66"/>
        <v>0</v>
      </c>
      <c r="FC31" s="123"/>
      <c r="FD31" s="125"/>
      <c r="FE31" s="116">
        <f t="shared" si="67"/>
        <v>42736</v>
      </c>
      <c r="FF31" s="57"/>
    </row>
    <row r="32" spans="2:162" ht="13.5" x14ac:dyDescent="0.25">
      <c r="B32" s="196">
        <f t="shared" si="4"/>
        <v>37500</v>
      </c>
      <c r="C32" s="200">
        <f t="shared" si="0"/>
        <v>5.75</v>
      </c>
      <c r="D32" s="200">
        <v>1227</v>
      </c>
      <c r="E32" s="196">
        <v>86676</v>
      </c>
      <c r="F32" s="196">
        <f t="shared" si="68"/>
        <v>859872</v>
      </c>
      <c r="G32" s="196">
        <f t="shared" si="5"/>
        <v>1031846.3999999999</v>
      </c>
      <c r="H32" s="197">
        <f t="shared" ref="H32:H41" si="110">(E32*$D$5)/B32</f>
        <v>2.7736320000000001</v>
      </c>
      <c r="I32" s="197">
        <f t="shared" si="109"/>
        <v>27.515904000000003</v>
      </c>
      <c r="J32" s="198">
        <f t="shared" si="3"/>
        <v>2.2929920000000004</v>
      </c>
      <c r="K32" s="198">
        <f t="shared" si="106"/>
        <v>1.0816142876920947</v>
      </c>
      <c r="L32" s="199">
        <f t="shared" si="7"/>
        <v>43572.4834816</v>
      </c>
      <c r="M32" s="216"/>
      <c r="P32" s="3"/>
      <c r="AC32" s="76">
        <v>1401</v>
      </c>
      <c r="AD32" s="151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3"/>
      <c r="AT32" s="117"/>
      <c r="AU32" s="118">
        <f t="shared" si="12"/>
        <v>105000</v>
      </c>
      <c r="AV32" s="119">
        <f t="shared" si="13"/>
        <v>20</v>
      </c>
      <c r="AW32" s="119">
        <f t="shared" si="10"/>
        <v>1401</v>
      </c>
      <c r="AX32" s="202">
        <f t="shared" si="14"/>
        <v>0</v>
      </c>
      <c r="AY32" s="120">
        <f t="shared" si="15"/>
        <v>0</v>
      </c>
      <c r="AZ32" s="120">
        <f t="shared" si="70"/>
        <v>0</v>
      </c>
      <c r="BA32" s="121">
        <f t="shared" si="71"/>
        <v>0</v>
      </c>
      <c r="BB32" s="121">
        <f t="shared" si="16"/>
        <v>0</v>
      </c>
      <c r="BC32" s="122">
        <f t="shared" si="17"/>
        <v>0</v>
      </c>
      <c r="BD32" s="123"/>
      <c r="BE32" s="125"/>
      <c r="BF32" s="116">
        <f t="shared" si="72"/>
        <v>42736</v>
      </c>
      <c r="BG32" s="57"/>
      <c r="BH32" s="57"/>
      <c r="BI32" s="117"/>
      <c r="BJ32" s="118">
        <f t="shared" si="18"/>
        <v>105000</v>
      </c>
      <c r="BK32" s="119">
        <f t="shared" si="19"/>
        <v>20</v>
      </c>
      <c r="BL32" s="119">
        <f t="shared" si="20"/>
        <v>1401</v>
      </c>
      <c r="BM32" s="202">
        <f t="shared" si="21"/>
        <v>0</v>
      </c>
      <c r="BN32" s="120">
        <f t="shared" si="22"/>
        <v>0</v>
      </c>
      <c r="BO32" s="120">
        <f t="shared" si="73"/>
        <v>0</v>
      </c>
      <c r="BP32" s="121">
        <f t="shared" si="74"/>
        <v>0</v>
      </c>
      <c r="BQ32" s="121">
        <f t="shared" si="23"/>
        <v>0</v>
      </c>
      <c r="BR32" s="122">
        <f t="shared" si="24"/>
        <v>0</v>
      </c>
      <c r="BS32" s="123"/>
      <c r="BT32" s="125"/>
      <c r="BU32" s="116">
        <f t="shared" si="92"/>
        <v>42736</v>
      </c>
      <c r="BV32" s="57"/>
      <c r="BW32" s="57"/>
      <c r="BX32" s="117"/>
      <c r="BY32" s="118">
        <f t="shared" si="25"/>
        <v>105000</v>
      </c>
      <c r="BZ32" s="119">
        <f t="shared" si="26"/>
        <v>20</v>
      </c>
      <c r="CA32" s="119">
        <f t="shared" si="27"/>
        <v>1401</v>
      </c>
      <c r="CB32" s="202">
        <f t="shared" si="28"/>
        <v>0</v>
      </c>
      <c r="CC32" s="120">
        <f t="shared" si="93"/>
        <v>0</v>
      </c>
      <c r="CD32" s="120">
        <f t="shared" si="75"/>
        <v>0</v>
      </c>
      <c r="CE32" s="121">
        <f t="shared" si="76"/>
        <v>0</v>
      </c>
      <c r="CF32" s="121">
        <f t="shared" si="94"/>
        <v>0</v>
      </c>
      <c r="CG32" s="122">
        <f t="shared" si="95"/>
        <v>0</v>
      </c>
      <c r="CH32" s="123"/>
      <c r="CI32" s="125"/>
      <c r="CJ32" s="116">
        <f t="shared" si="77"/>
        <v>42736</v>
      </c>
      <c r="CK32" s="57"/>
      <c r="CL32" s="57"/>
      <c r="CM32" s="117"/>
      <c r="CN32" s="118">
        <f t="shared" si="32"/>
        <v>105000</v>
      </c>
      <c r="CO32" s="119">
        <f t="shared" si="33"/>
        <v>20</v>
      </c>
      <c r="CP32" s="119">
        <f t="shared" si="34"/>
        <v>1401</v>
      </c>
      <c r="CQ32" s="202">
        <f t="shared" si="35"/>
        <v>0</v>
      </c>
      <c r="CR32" s="120">
        <f t="shared" si="36"/>
        <v>0</v>
      </c>
      <c r="CS32" s="120">
        <f t="shared" si="78"/>
        <v>0</v>
      </c>
      <c r="CT32" s="121">
        <f t="shared" si="79"/>
        <v>0</v>
      </c>
      <c r="CU32" s="121">
        <f t="shared" si="37"/>
        <v>0</v>
      </c>
      <c r="CV32" s="122">
        <f t="shared" si="38"/>
        <v>0</v>
      </c>
      <c r="CW32" s="123"/>
      <c r="CX32" s="125"/>
      <c r="CY32" s="116">
        <f t="shared" si="80"/>
        <v>42736</v>
      </c>
      <c r="CZ32" s="57"/>
      <c r="DA32" s="117"/>
      <c r="DB32" s="118">
        <f t="shared" si="39"/>
        <v>105000</v>
      </c>
      <c r="DC32" s="119">
        <f t="shared" si="40"/>
        <v>20</v>
      </c>
      <c r="DD32" s="119">
        <f t="shared" si="41"/>
        <v>1401</v>
      </c>
      <c r="DE32" s="202">
        <f t="shared" si="42"/>
        <v>0</v>
      </c>
      <c r="DF32" s="120">
        <f t="shared" si="43"/>
        <v>0</v>
      </c>
      <c r="DG32" s="120">
        <f t="shared" si="81"/>
        <v>0</v>
      </c>
      <c r="DH32" s="121">
        <f t="shared" si="82"/>
        <v>0</v>
      </c>
      <c r="DI32" s="121">
        <f t="shared" si="44"/>
        <v>0</v>
      </c>
      <c r="DJ32" s="122">
        <f t="shared" si="45"/>
        <v>0</v>
      </c>
      <c r="DK32" s="123"/>
      <c r="DL32" s="125"/>
      <c r="DM32" s="116">
        <f t="shared" si="83"/>
        <v>42736</v>
      </c>
      <c r="DN32" s="57"/>
      <c r="DO32" s="117"/>
      <c r="DP32" s="118">
        <f t="shared" si="46"/>
        <v>105000</v>
      </c>
      <c r="DQ32" s="119">
        <f t="shared" si="47"/>
        <v>20</v>
      </c>
      <c r="DR32" s="119">
        <f t="shared" si="48"/>
        <v>1401</v>
      </c>
      <c r="DS32" s="202">
        <f t="shared" si="49"/>
        <v>0</v>
      </c>
      <c r="DT32" s="120">
        <f t="shared" si="50"/>
        <v>0</v>
      </c>
      <c r="DU32" s="120">
        <f t="shared" si="84"/>
        <v>0</v>
      </c>
      <c r="DV32" s="121">
        <f t="shared" si="85"/>
        <v>0</v>
      </c>
      <c r="DW32" s="121">
        <f t="shared" si="51"/>
        <v>0</v>
      </c>
      <c r="DX32" s="122">
        <f t="shared" si="52"/>
        <v>0</v>
      </c>
      <c r="DY32" s="123"/>
      <c r="DZ32" s="125"/>
      <c r="EA32" s="116">
        <f t="shared" si="86"/>
        <v>42736</v>
      </c>
      <c r="EB32" s="57"/>
      <c r="EC32" s="57"/>
      <c r="ED32" s="117"/>
      <c r="EE32" s="118">
        <f t="shared" si="53"/>
        <v>105000</v>
      </c>
      <c r="EF32" s="119">
        <f t="shared" si="54"/>
        <v>20</v>
      </c>
      <c r="EG32" s="119">
        <f t="shared" si="55"/>
        <v>1401</v>
      </c>
      <c r="EH32" s="202">
        <f t="shared" si="56"/>
        <v>0</v>
      </c>
      <c r="EI32" s="120">
        <f t="shared" si="57"/>
        <v>0</v>
      </c>
      <c r="EJ32" s="120">
        <f t="shared" si="87"/>
        <v>0</v>
      </c>
      <c r="EK32" s="121">
        <f t="shared" si="88"/>
        <v>0</v>
      </c>
      <c r="EL32" s="121">
        <f t="shared" si="58"/>
        <v>0</v>
      </c>
      <c r="EM32" s="122">
        <f t="shared" si="59"/>
        <v>0</v>
      </c>
      <c r="EN32" s="123"/>
      <c r="EO32" s="125"/>
      <c r="EP32" s="116">
        <f t="shared" si="89"/>
        <v>42736</v>
      </c>
      <c r="EQ32" s="57"/>
      <c r="ER32" s="57"/>
      <c r="ES32" s="117"/>
      <c r="ET32" s="118">
        <f t="shared" si="60"/>
        <v>105000</v>
      </c>
      <c r="EU32" s="119">
        <f t="shared" si="61"/>
        <v>20</v>
      </c>
      <c r="EV32" s="119">
        <f t="shared" si="62"/>
        <v>1401</v>
      </c>
      <c r="EW32" s="202">
        <f t="shared" si="63"/>
        <v>0</v>
      </c>
      <c r="EX32" s="120">
        <f t="shared" si="64"/>
        <v>0</v>
      </c>
      <c r="EY32" s="120">
        <f t="shared" si="90"/>
        <v>0</v>
      </c>
      <c r="EZ32" s="121">
        <f t="shared" si="91"/>
        <v>0</v>
      </c>
      <c r="FA32" s="121">
        <f t="shared" si="65"/>
        <v>0</v>
      </c>
      <c r="FB32" s="122">
        <f t="shared" si="66"/>
        <v>0</v>
      </c>
      <c r="FC32" s="123"/>
      <c r="FD32" s="125"/>
      <c r="FE32" s="116">
        <f t="shared" si="67"/>
        <v>42736</v>
      </c>
      <c r="FF32" s="57"/>
    </row>
    <row r="33" spans="2:162" ht="13.5" x14ac:dyDescent="0.25">
      <c r="B33" s="196">
        <f t="shared" si="4"/>
        <v>37500</v>
      </c>
      <c r="C33" s="200">
        <f t="shared" si="0"/>
        <v>6</v>
      </c>
      <c r="D33" s="200">
        <v>1227.25</v>
      </c>
      <c r="E33" s="196">
        <v>112206</v>
      </c>
      <c r="F33" s="196">
        <f t="shared" si="68"/>
        <v>972078</v>
      </c>
      <c r="G33" s="196">
        <f t="shared" si="5"/>
        <v>1166493.5999999999</v>
      </c>
      <c r="H33" s="197">
        <f t="shared" ref="H33:H39" si="111">(E33*$D$4)/B33</f>
        <v>3.5905919999999996</v>
      </c>
      <c r="I33" s="197">
        <f t="shared" si="109"/>
        <v>31.106496000000003</v>
      </c>
      <c r="J33" s="198">
        <f t="shared" si="3"/>
        <v>2.5922080000000003</v>
      </c>
      <c r="K33" s="198">
        <f t="shared" si="106"/>
        <v>0.83551681728249827</v>
      </c>
      <c r="L33" s="199">
        <f t="shared" si="7"/>
        <v>43681.6374784</v>
      </c>
      <c r="M33" s="196"/>
      <c r="P33" s="3"/>
      <c r="AC33" s="76">
        <v>1402</v>
      </c>
      <c r="AD33" s="151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3"/>
      <c r="AT33" s="117"/>
      <c r="AU33" s="118">
        <f t="shared" si="12"/>
        <v>105000</v>
      </c>
      <c r="AV33" s="119">
        <f t="shared" si="13"/>
        <v>21</v>
      </c>
      <c r="AW33" s="119">
        <f t="shared" si="10"/>
        <v>1402</v>
      </c>
      <c r="AX33" s="202">
        <f t="shared" si="14"/>
        <v>0</v>
      </c>
      <c r="AY33" s="120">
        <f t="shared" si="15"/>
        <v>0</v>
      </c>
      <c r="AZ33" s="120">
        <f t="shared" si="70"/>
        <v>0</v>
      </c>
      <c r="BA33" s="121">
        <f t="shared" si="71"/>
        <v>0</v>
      </c>
      <c r="BB33" s="121">
        <f t="shared" si="16"/>
        <v>0</v>
      </c>
      <c r="BC33" s="122">
        <f t="shared" si="17"/>
        <v>0</v>
      </c>
      <c r="BD33" s="123"/>
      <c r="BE33" s="125"/>
      <c r="BF33" s="116">
        <f t="shared" si="72"/>
        <v>42736</v>
      </c>
      <c r="BG33" s="57"/>
      <c r="BH33" s="57"/>
      <c r="BI33" s="117"/>
      <c r="BJ33" s="118">
        <f t="shared" si="18"/>
        <v>105000</v>
      </c>
      <c r="BK33" s="119">
        <f t="shared" si="19"/>
        <v>21</v>
      </c>
      <c r="BL33" s="119">
        <f t="shared" si="20"/>
        <v>1402</v>
      </c>
      <c r="BM33" s="202">
        <f t="shared" si="21"/>
        <v>0</v>
      </c>
      <c r="BN33" s="120">
        <f t="shared" si="22"/>
        <v>0</v>
      </c>
      <c r="BO33" s="120">
        <f t="shared" si="73"/>
        <v>0</v>
      </c>
      <c r="BP33" s="121">
        <f t="shared" si="74"/>
        <v>0</v>
      </c>
      <c r="BQ33" s="121">
        <f t="shared" si="23"/>
        <v>0</v>
      </c>
      <c r="BR33" s="122">
        <f t="shared" si="24"/>
        <v>0</v>
      </c>
      <c r="BS33" s="123"/>
      <c r="BT33" s="125"/>
      <c r="BU33" s="116">
        <f t="shared" si="92"/>
        <v>42736</v>
      </c>
      <c r="BV33" s="57"/>
      <c r="BW33" s="57"/>
      <c r="BX33" s="117"/>
      <c r="BY33" s="118">
        <f t="shared" si="25"/>
        <v>105000</v>
      </c>
      <c r="BZ33" s="119">
        <f t="shared" si="26"/>
        <v>21</v>
      </c>
      <c r="CA33" s="119">
        <f t="shared" si="27"/>
        <v>1402</v>
      </c>
      <c r="CB33" s="202">
        <f t="shared" si="28"/>
        <v>0</v>
      </c>
      <c r="CC33" s="120">
        <f t="shared" si="93"/>
        <v>0</v>
      </c>
      <c r="CD33" s="120">
        <f t="shared" si="75"/>
        <v>0</v>
      </c>
      <c r="CE33" s="121">
        <f t="shared" si="76"/>
        <v>0</v>
      </c>
      <c r="CF33" s="121">
        <f t="shared" si="94"/>
        <v>0</v>
      </c>
      <c r="CG33" s="122">
        <f t="shared" si="95"/>
        <v>0</v>
      </c>
      <c r="CH33" s="123"/>
      <c r="CI33" s="125"/>
      <c r="CJ33" s="116">
        <f t="shared" si="77"/>
        <v>42736</v>
      </c>
      <c r="CK33" s="57"/>
      <c r="CL33" s="57"/>
      <c r="CM33" s="117"/>
      <c r="CN33" s="118">
        <f t="shared" si="32"/>
        <v>105000</v>
      </c>
      <c r="CO33" s="119">
        <f t="shared" si="33"/>
        <v>21</v>
      </c>
      <c r="CP33" s="119">
        <f t="shared" si="34"/>
        <v>1402</v>
      </c>
      <c r="CQ33" s="202">
        <f t="shared" si="35"/>
        <v>0</v>
      </c>
      <c r="CR33" s="120">
        <f t="shared" si="36"/>
        <v>0</v>
      </c>
      <c r="CS33" s="120">
        <f t="shared" si="78"/>
        <v>0</v>
      </c>
      <c r="CT33" s="121">
        <f t="shared" si="79"/>
        <v>0</v>
      </c>
      <c r="CU33" s="121">
        <f t="shared" si="37"/>
        <v>0</v>
      </c>
      <c r="CV33" s="122">
        <f t="shared" si="38"/>
        <v>0</v>
      </c>
      <c r="CW33" s="123"/>
      <c r="CX33" s="125"/>
      <c r="CY33" s="116">
        <f t="shared" si="80"/>
        <v>42736</v>
      </c>
      <c r="CZ33" s="57"/>
      <c r="DA33" s="117"/>
      <c r="DB33" s="118">
        <f t="shared" si="39"/>
        <v>105000</v>
      </c>
      <c r="DC33" s="119">
        <f t="shared" si="40"/>
        <v>21</v>
      </c>
      <c r="DD33" s="119">
        <f t="shared" si="41"/>
        <v>1402</v>
      </c>
      <c r="DE33" s="202">
        <f t="shared" si="42"/>
        <v>0</v>
      </c>
      <c r="DF33" s="120">
        <f t="shared" si="43"/>
        <v>0</v>
      </c>
      <c r="DG33" s="120">
        <f t="shared" si="81"/>
        <v>0</v>
      </c>
      <c r="DH33" s="121">
        <f t="shared" si="82"/>
        <v>0</v>
      </c>
      <c r="DI33" s="121">
        <f t="shared" si="44"/>
        <v>0</v>
      </c>
      <c r="DJ33" s="122">
        <f t="shared" si="45"/>
        <v>0</v>
      </c>
      <c r="DK33" s="123"/>
      <c r="DL33" s="125"/>
      <c r="DM33" s="116">
        <f t="shared" si="83"/>
        <v>42736</v>
      </c>
      <c r="DN33" s="57"/>
      <c r="DO33" s="117"/>
      <c r="DP33" s="118">
        <f t="shared" si="46"/>
        <v>105000</v>
      </c>
      <c r="DQ33" s="119">
        <f t="shared" si="47"/>
        <v>21</v>
      </c>
      <c r="DR33" s="119">
        <f t="shared" si="48"/>
        <v>1402</v>
      </c>
      <c r="DS33" s="202">
        <f t="shared" si="49"/>
        <v>0</v>
      </c>
      <c r="DT33" s="120">
        <f t="shared" si="50"/>
        <v>0</v>
      </c>
      <c r="DU33" s="120">
        <f t="shared" si="84"/>
        <v>0</v>
      </c>
      <c r="DV33" s="121">
        <f t="shared" si="85"/>
        <v>0</v>
      </c>
      <c r="DW33" s="121">
        <f t="shared" si="51"/>
        <v>0</v>
      </c>
      <c r="DX33" s="122">
        <f t="shared" si="52"/>
        <v>0</v>
      </c>
      <c r="DY33" s="123"/>
      <c r="DZ33" s="125"/>
      <c r="EA33" s="116">
        <f t="shared" si="86"/>
        <v>42736</v>
      </c>
      <c r="EB33" s="57"/>
      <c r="EC33" s="57"/>
      <c r="ED33" s="117"/>
      <c r="EE33" s="118">
        <f t="shared" si="53"/>
        <v>105000</v>
      </c>
      <c r="EF33" s="119">
        <f t="shared" si="54"/>
        <v>21</v>
      </c>
      <c r="EG33" s="119">
        <f t="shared" si="55"/>
        <v>1402</v>
      </c>
      <c r="EH33" s="202">
        <f t="shared" si="56"/>
        <v>0</v>
      </c>
      <c r="EI33" s="120">
        <f t="shared" si="57"/>
        <v>0</v>
      </c>
      <c r="EJ33" s="120">
        <f t="shared" si="87"/>
        <v>0</v>
      </c>
      <c r="EK33" s="121">
        <f t="shared" si="88"/>
        <v>0</v>
      </c>
      <c r="EL33" s="121">
        <f t="shared" si="58"/>
        <v>0</v>
      </c>
      <c r="EM33" s="122">
        <f t="shared" si="59"/>
        <v>0</v>
      </c>
      <c r="EN33" s="123"/>
      <c r="EO33" s="125"/>
      <c r="EP33" s="116">
        <f t="shared" si="89"/>
        <v>42736</v>
      </c>
      <c r="EQ33" s="57"/>
      <c r="ER33" s="57"/>
      <c r="ES33" s="117"/>
      <c r="ET33" s="118">
        <f t="shared" si="60"/>
        <v>105000</v>
      </c>
      <c r="EU33" s="119">
        <f t="shared" si="61"/>
        <v>21</v>
      </c>
      <c r="EV33" s="119">
        <f t="shared" si="62"/>
        <v>1402</v>
      </c>
      <c r="EW33" s="202">
        <f t="shared" si="63"/>
        <v>0</v>
      </c>
      <c r="EX33" s="120">
        <f t="shared" si="64"/>
        <v>0</v>
      </c>
      <c r="EY33" s="120">
        <f t="shared" si="90"/>
        <v>0</v>
      </c>
      <c r="EZ33" s="121">
        <f t="shared" si="91"/>
        <v>0</v>
      </c>
      <c r="FA33" s="121">
        <f t="shared" si="65"/>
        <v>0</v>
      </c>
      <c r="FB33" s="122">
        <f t="shared" si="66"/>
        <v>0</v>
      </c>
      <c r="FC33" s="123"/>
      <c r="FD33" s="125"/>
      <c r="FE33" s="116">
        <f t="shared" si="67"/>
        <v>42736</v>
      </c>
      <c r="FF33" s="57"/>
    </row>
    <row r="34" spans="2:162" ht="13.5" x14ac:dyDescent="0.25">
      <c r="B34" s="196">
        <f t="shared" si="4"/>
        <v>37500</v>
      </c>
      <c r="C34" s="200">
        <f t="shared" si="0"/>
        <v>6.25</v>
      </c>
      <c r="D34" s="200">
        <v>1227.5</v>
      </c>
      <c r="E34" s="196">
        <v>138986</v>
      </c>
      <c r="F34" s="196">
        <f t="shared" si="68"/>
        <v>1111064</v>
      </c>
      <c r="G34" s="196">
        <f t="shared" si="5"/>
        <v>1333276.8</v>
      </c>
      <c r="H34" s="197">
        <f t="shared" ref="H34" si="112">(E34*$D$5)/B34</f>
        <v>4.4475519999999999</v>
      </c>
      <c r="I34" s="197">
        <f t="shared" si="109"/>
        <v>35.554048000000002</v>
      </c>
      <c r="J34" s="198">
        <f t="shared" si="3"/>
        <v>2.9628373333333333</v>
      </c>
      <c r="K34" s="198">
        <f t="shared" si="106"/>
        <v>0.6745283697638611</v>
      </c>
      <c r="L34" s="199">
        <f t="shared" si="7"/>
        <v>43816.8430592</v>
      </c>
      <c r="M34" s="217"/>
      <c r="P34" s="3"/>
      <c r="AC34" s="76">
        <v>1403</v>
      </c>
      <c r="AD34" s="151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3"/>
      <c r="AT34" s="117"/>
      <c r="AU34" s="118">
        <f t="shared" si="12"/>
        <v>105000</v>
      </c>
      <c r="AV34" s="119">
        <f t="shared" si="13"/>
        <v>22</v>
      </c>
      <c r="AW34" s="119">
        <f t="shared" si="10"/>
        <v>1403</v>
      </c>
      <c r="AX34" s="202">
        <f t="shared" si="14"/>
        <v>0</v>
      </c>
      <c r="AY34" s="120">
        <f t="shared" si="15"/>
        <v>0</v>
      </c>
      <c r="AZ34" s="120">
        <f t="shared" si="70"/>
        <v>0</v>
      </c>
      <c r="BA34" s="121">
        <f t="shared" si="71"/>
        <v>0</v>
      </c>
      <c r="BB34" s="121">
        <f t="shared" si="16"/>
        <v>0</v>
      </c>
      <c r="BC34" s="122">
        <f t="shared" si="17"/>
        <v>0</v>
      </c>
      <c r="BD34" s="123"/>
      <c r="BE34" s="125"/>
      <c r="BF34" s="116">
        <f t="shared" si="72"/>
        <v>42736</v>
      </c>
      <c r="BG34" s="57"/>
      <c r="BH34" s="57"/>
      <c r="BI34" s="117"/>
      <c r="BJ34" s="118">
        <f t="shared" si="18"/>
        <v>105000</v>
      </c>
      <c r="BK34" s="119">
        <f t="shared" si="19"/>
        <v>22</v>
      </c>
      <c r="BL34" s="119">
        <f t="shared" si="20"/>
        <v>1403</v>
      </c>
      <c r="BM34" s="202">
        <f t="shared" si="21"/>
        <v>0</v>
      </c>
      <c r="BN34" s="120">
        <f t="shared" si="22"/>
        <v>0</v>
      </c>
      <c r="BO34" s="120">
        <f t="shared" si="73"/>
        <v>0</v>
      </c>
      <c r="BP34" s="121">
        <f t="shared" si="74"/>
        <v>0</v>
      </c>
      <c r="BQ34" s="121">
        <f t="shared" si="23"/>
        <v>0</v>
      </c>
      <c r="BR34" s="122">
        <f t="shared" si="24"/>
        <v>0</v>
      </c>
      <c r="BS34" s="123"/>
      <c r="BT34" s="125"/>
      <c r="BU34" s="116">
        <f t="shared" si="92"/>
        <v>42736</v>
      </c>
      <c r="BV34" s="57"/>
      <c r="BW34" s="57"/>
      <c r="BX34" s="117"/>
      <c r="BY34" s="118">
        <f t="shared" si="25"/>
        <v>105000</v>
      </c>
      <c r="BZ34" s="119">
        <f t="shared" si="26"/>
        <v>22</v>
      </c>
      <c r="CA34" s="119">
        <f t="shared" si="27"/>
        <v>1403</v>
      </c>
      <c r="CB34" s="202">
        <f t="shared" si="28"/>
        <v>0</v>
      </c>
      <c r="CC34" s="120">
        <f t="shared" si="93"/>
        <v>0</v>
      </c>
      <c r="CD34" s="120">
        <f t="shared" si="75"/>
        <v>0</v>
      </c>
      <c r="CE34" s="121">
        <f t="shared" si="76"/>
        <v>0</v>
      </c>
      <c r="CF34" s="121">
        <f t="shared" si="94"/>
        <v>0</v>
      </c>
      <c r="CG34" s="122">
        <f t="shared" si="95"/>
        <v>0</v>
      </c>
      <c r="CH34" s="123"/>
      <c r="CI34" s="125"/>
      <c r="CJ34" s="116">
        <f t="shared" si="77"/>
        <v>42736</v>
      </c>
      <c r="CK34" s="57"/>
      <c r="CL34" s="57"/>
      <c r="CM34" s="117"/>
      <c r="CN34" s="118">
        <f t="shared" si="32"/>
        <v>105000</v>
      </c>
      <c r="CO34" s="119">
        <f t="shared" si="33"/>
        <v>22</v>
      </c>
      <c r="CP34" s="119">
        <f t="shared" si="34"/>
        <v>1403</v>
      </c>
      <c r="CQ34" s="202">
        <f t="shared" si="35"/>
        <v>0</v>
      </c>
      <c r="CR34" s="120">
        <f t="shared" si="36"/>
        <v>0</v>
      </c>
      <c r="CS34" s="120">
        <f t="shared" si="78"/>
        <v>0</v>
      </c>
      <c r="CT34" s="121">
        <f t="shared" si="79"/>
        <v>0</v>
      </c>
      <c r="CU34" s="121">
        <f t="shared" si="37"/>
        <v>0</v>
      </c>
      <c r="CV34" s="122">
        <f t="shared" si="38"/>
        <v>0</v>
      </c>
      <c r="CW34" s="123"/>
      <c r="CX34" s="125"/>
      <c r="CY34" s="116">
        <f t="shared" si="80"/>
        <v>42736</v>
      </c>
      <c r="CZ34" s="57"/>
      <c r="DA34" s="117"/>
      <c r="DB34" s="118">
        <f t="shared" si="39"/>
        <v>105000</v>
      </c>
      <c r="DC34" s="119">
        <f t="shared" si="40"/>
        <v>22</v>
      </c>
      <c r="DD34" s="119">
        <f t="shared" si="41"/>
        <v>1403</v>
      </c>
      <c r="DE34" s="202">
        <f t="shared" si="42"/>
        <v>0</v>
      </c>
      <c r="DF34" s="120">
        <f t="shared" si="43"/>
        <v>0</v>
      </c>
      <c r="DG34" s="120">
        <f t="shared" si="81"/>
        <v>0</v>
      </c>
      <c r="DH34" s="121">
        <f t="shared" si="82"/>
        <v>0</v>
      </c>
      <c r="DI34" s="121">
        <f t="shared" si="44"/>
        <v>0</v>
      </c>
      <c r="DJ34" s="122">
        <f t="shared" si="45"/>
        <v>0</v>
      </c>
      <c r="DK34" s="123"/>
      <c r="DL34" s="125"/>
      <c r="DM34" s="116">
        <f t="shared" si="83"/>
        <v>42736</v>
      </c>
      <c r="DN34" s="57"/>
      <c r="DO34" s="117"/>
      <c r="DP34" s="118">
        <f t="shared" si="46"/>
        <v>105000</v>
      </c>
      <c r="DQ34" s="119">
        <f t="shared" si="47"/>
        <v>22</v>
      </c>
      <c r="DR34" s="119">
        <f t="shared" si="48"/>
        <v>1403</v>
      </c>
      <c r="DS34" s="202">
        <f t="shared" si="49"/>
        <v>0</v>
      </c>
      <c r="DT34" s="120">
        <f t="shared" si="50"/>
        <v>0</v>
      </c>
      <c r="DU34" s="120">
        <f t="shared" si="84"/>
        <v>0</v>
      </c>
      <c r="DV34" s="121">
        <f t="shared" si="85"/>
        <v>0</v>
      </c>
      <c r="DW34" s="121">
        <f t="shared" si="51"/>
        <v>0</v>
      </c>
      <c r="DX34" s="122">
        <f t="shared" si="52"/>
        <v>0</v>
      </c>
      <c r="DY34" s="123"/>
      <c r="DZ34" s="125"/>
      <c r="EA34" s="116">
        <f t="shared" si="86"/>
        <v>42736</v>
      </c>
      <c r="EB34" s="57"/>
      <c r="EC34" s="57"/>
      <c r="ED34" s="117"/>
      <c r="EE34" s="118">
        <f t="shared" si="53"/>
        <v>105000</v>
      </c>
      <c r="EF34" s="119">
        <f t="shared" si="54"/>
        <v>22</v>
      </c>
      <c r="EG34" s="119">
        <f t="shared" si="55"/>
        <v>1403</v>
      </c>
      <c r="EH34" s="202">
        <f t="shared" si="56"/>
        <v>0</v>
      </c>
      <c r="EI34" s="120">
        <f t="shared" si="57"/>
        <v>0</v>
      </c>
      <c r="EJ34" s="120">
        <f t="shared" si="87"/>
        <v>0</v>
      </c>
      <c r="EK34" s="121">
        <f t="shared" si="88"/>
        <v>0</v>
      </c>
      <c r="EL34" s="121">
        <f t="shared" si="58"/>
        <v>0</v>
      </c>
      <c r="EM34" s="122">
        <f t="shared" si="59"/>
        <v>0</v>
      </c>
      <c r="EN34" s="123"/>
      <c r="EO34" s="125"/>
      <c r="EP34" s="116">
        <f t="shared" si="89"/>
        <v>42736</v>
      </c>
      <c r="EQ34" s="57"/>
      <c r="ER34" s="57"/>
      <c r="ES34" s="117"/>
      <c r="ET34" s="118">
        <f t="shared" si="60"/>
        <v>105000</v>
      </c>
      <c r="EU34" s="119">
        <f t="shared" si="61"/>
        <v>22</v>
      </c>
      <c r="EV34" s="119">
        <f t="shared" si="62"/>
        <v>1403</v>
      </c>
      <c r="EW34" s="202">
        <f t="shared" si="63"/>
        <v>0</v>
      </c>
      <c r="EX34" s="120">
        <f t="shared" si="64"/>
        <v>0</v>
      </c>
      <c r="EY34" s="120">
        <f t="shared" si="90"/>
        <v>0</v>
      </c>
      <c r="EZ34" s="121">
        <f t="shared" si="91"/>
        <v>0</v>
      </c>
      <c r="FA34" s="121">
        <f t="shared" si="65"/>
        <v>0</v>
      </c>
      <c r="FB34" s="122">
        <f t="shared" si="66"/>
        <v>0</v>
      </c>
      <c r="FC34" s="123"/>
      <c r="FD34" s="125"/>
      <c r="FE34" s="116">
        <f t="shared" si="67"/>
        <v>42736</v>
      </c>
      <c r="FF34" s="57"/>
    </row>
    <row r="35" spans="2:162" ht="13.5" x14ac:dyDescent="0.25">
      <c r="B35" s="196">
        <f t="shared" si="4"/>
        <v>37500</v>
      </c>
      <c r="C35" s="200">
        <f t="shared" si="0"/>
        <v>6.5</v>
      </c>
      <c r="D35" s="200">
        <v>1227.75</v>
      </c>
      <c r="E35" s="196">
        <v>142025</v>
      </c>
      <c r="F35" s="196">
        <f t="shared" si="68"/>
        <v>1253089</v>
      </c>
      <c r="G35" s="196">
        <f t="shared" si="5"/>
        <v>1503706.8</v>
      </c>
      <c r="H35" s="197">
        <f t="shared" si="110"/>
        <v>4.5448000000000004</v>
      </c>
      <c r="I35" s="197">
        <f>H35+I34</f>
        <v>40.098848000000004</v>
      </c>
      <c r="J35" s="198">
        <f t="shared" si="3"/>
        <v>3.3415706666666671</v>
      </c>
      <c r="K35" s="198">
        <f t="shared" si="106"/>
        <v>0.66009505368773103</v>
      </c>
      <c r="L35" s="199">
        <f t="shared" si="7"/>
        <v>43955.004979199999</v>
      </c>
      <c r="M35" s="198"/>
      <c r="P35" s="3"/>
      <c r="AC35" s="76">
        <v>1404</v>
      </c>
      <c r="AD35" s="151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3"/>
      <c r="AT35" s="117"/>
      <c r="AU35" s="118">
        <f t="shared" si="12"/>
        <v>105000</v>
      </c>
      <c r="AV35" s="119">
        <f t="shared" si="13"/>
        <v>23</v>
      </c>
      <c r="AW35" s="119">
        <f t="shared" si="10"/>
        <v>1404</v>
      </c>
      <c r="AX35" s="202">
        <f t="shared" si="14"/>
        <v>0</v>
      </c>
      <c r="AY35" s="120">
        <f t="shared" si="15"/>
        <v>0</v>
      </c>
      <c r="AZ35" s="120">
        <f t="shared" si="70"/>
        <v>0</v>
      </c>
      <c r="BA35" s="121">
        <f t="shared" si="71"/>
        <v>0</v>
      </c>
      <c r="BB35" s="121">
        <f t="shared" si="16"/>
        <v>0</v>
      </c>
      <c r="BC35" s="122">
        <f t="shared" si="17"/>
        <v>0</v>
      </c>
      <c r="BD35" s="123"/>
      <c r="BE35" s="125"/>
      <c r="BF35" s="116">
        <f t="shared" si="72"/>
        <v>42736</v>
      </c>
      <c r="BG35" s="57"/>
      <c r="BH35" s="57"/>
      <c r="BI35" s="117"/>
      <c r="BJ35" s="118">
        <f t="shared" si="18"/>
        <v>105000</v>
      </c>
      <c r="BK35" s="119">
        <f t="shared" si="19"/>
        <v>23</v>
      </c>
      <c r="BL35" s="119">
        <f t="shared" si="20"/>
        <v>1404</v>
      </c>
      <c r="BM35" s="202">
        <f t="shared" si="21"/>
        <v>0</v>
      </c>
      <c r="BN35" s="120">
        <f t="shared" si="22"/>
        <v>0</v>
      </c>
      <c r="BO35" s="120">
        <f t="shared" si="73"/>
        <v>0</v>
      </c>
      <c r="BP35" s="121">
        <f t="shared" si="74"/>
        <v>0</v>
      </c>
      <c r="BQ35" s="121">
        <f t="shared" si="23"/>
        <v>0</v>
      </c>
      <c r="BR35" s="122">
        <f t="shared" si="24"/>
        <v>0</v>
      </c>
      <c r="BS35" s="123"/>
      <c r="BT35" s="125"/>
      <c r="BU35" s="116">
        <f t="shared" si="92"/>
        <v>42736</v>
      </c>
      <c r="BV35" s="57"/>
      <c r="BW35" s="57"/>
      <c r="BX35" s="117"/>
      <c r="BY35" s="118">
        <f t="shared" si="25"/>
        <v>105000</v>
      </c>
      <c r="BZ35" s="119">
        <f t="shared" si="26"/>
        <v>23</v>
      </c>
      <c r="CA35" s="119">
        <f t="shared" si="27"/>
        <v>1404</v>
      </c>
      <c r="CB35" s="202">
        <f t="shared" si="28"/>
        <v>0</v>
      </c>
      <c r="CC35" s="120">
        <f t="shared" si="93"/>
        <v>0</v>
      </c>
      <c r="CD35" s="120">
        <f t="shared" si="75"/>
        <v>0</v>
      </c>
      <c r="CE35" s="121">
        <f t="shared" si="76"/>
        <v>0</v>
      </c>
      <c r="CF35" s="121">
        <f t="shared" si="94"/>
        <v>0</v>
      </c>
      <c r="CG35" s="122">
        <f t="shared" si="95"/>
        <v>0</v>
      </c>
      <c r="CH35" s="123"/>
      <c r="CI35" s="125"/>
      <c r="CJ35" s="116">
        <f t="shared" si="77"/>
        <v>42736</v>
      </c>
      <c r="CK35" s="57"/>
      <c r="CL35" s="57"/>
      <c r="CM35" s="117"/>
      <c r="CN35" s="118">
        <f t="shared" si="32"/>
        <v>105000</v>
      </c>
      <c r="CO35" s="119">
        <f t="shared" si="33"/>
        <v>23</v>
      </c>
      <c r="CP35" s="119">
        <f t="shared" si="34"/>
        <v>1404</v>
      </c>
      <c r="CQ35" s="202">
        <f t="shared" si="35"/>
        <v>0</v>
      </c>
      <c r="CR35" s="120">
        <f t="shared" si="36"/>
        <v>0</v>
      </c>
      <c r="CS35" s="120">
        <f t="shared" si="78"/>
        <v>0</v>
      </c>
      <c r="CT35" s="121">
        <f t="shared" si="79"/>
        <v>0</v>
      </c>
      <c r="CU35" s="121">
        <f t="shared" si="37"/>
        <v>0</v>
      </c>
      <c r="CV35" s="122">
        <f t="shared" si="38"/>
        <v>0</v>
      </c>
      <c r="CW35" s="123"/>
      <c r="CX35" s="125"/>
      <c r="CY35" s="116">
        <f t="shared" si="80"/>
        <v>42736</v>
      </c>
      <c r="CZ35" s="57"/>
      <c r="DA35" s="117"/>
      <c r="DB35" s="118">
        <f t="shared" si="39"/>
        <v>105000</v>
      </c>
      <c r="DC35" s="119">
        <f t="shared" si="40"/>
        <v>23</v>
      </c>
      <c r="DD35" s="119">
        <f t="shared" si="41"/>
        <v>1404</v>
      </c>
      <c r="DE35" s="202">
        <f t="shared" si="42"/>
        <v>0</v>
      </c>
      <c r="DF35" s="120">
        <f t="shared" si="43"/>
        <v>0</v>
      </c>
      <c r="DG35" s="120">
        <f t="shared" si="81"/>
        <v>0</v>
      </c>
      <c r="DH35" s="121">
        <f t="shared" si="82"/>
        <v>0</v>
      </c>
      <c r="DI35" s="121">
        <f t="shared" si="44"/>
        <v>0</v>
      </c>
      <c r="DJ35" s="122">
        <f t="shared" si="45"/>
        <v>0</v>
      </c>
      <c r="DK35" s="123"/>
      <c r="DL35" s="125"/>
      <c r="DM35" s="116">
        <f t="shared" si="83"/>
        <v>42736</v>
      </c>
      <c r="DN35" s="57"/>
      <c r="DO35" s="117"/>
      <c r="DP35" s="118">
        <f t="shared" si="46"/>
        <v>105000</v>
      </c>
      <c r="DQ35" s="119">
        <f t="shared" si="47"/>
        <v>23</v>
      </c>
      <c r="DR35" s="119">
        <f t="shared" si="48"/>
        <v>1404</v>
      </c>
      <c r="DS35" s="202">
        <f t="shared" si="49"/>
        <v>0</v>
      </c>
      <c r="DT35" s="120">
        <f t="shared" si="50"/>
        <v>0</v>
      </c>
      <c r="DU35" s="120">
        <f t="shared" si="84"/>
        <v>0</v>
      </c>
      <c r="DV35" s="121">
        <f t="shared" si="85"/>
        <v>0</v>
      </c>
      <c r="DW35" s="121">
        <f t="shared" si="51"/>
        <v>0</v>
      </c>
      <c r="DX35" s="122">
        <f t="shared" si="52"/>
        <v>0</v>
      </c>
      <c r="DY35" s="123"/>
      <c r="DZ35" s="125"/>
      <c r="EA35" s="116">
        <f t="shared" si="86"/>
        <v>42736</v>
      </c>
      <c r="EB35" s="57"/>
      <c r="EC35" s="57"/>
      <c r="ED35" s="117"/>
      <c r="EE35" s="118">
        <f t="shared" si="53"/>
        <v>105000</v>
      </c>
      <c r="EF35" s="119">
        <f t="shared" si="54"/>
        <v>23</v>
      </c>
      <c r="EG35" s="119">
        <f t="shared" si="55"/>
        <v>1404</v>
      </c>
      <c r="EH35" s="202">
        <f t="shared" si="56"/>
        <v>0</v>
      </c>
      <c r="EI35" s="120">
        <f t="shared" si="57"/>
        <v>0</v>
      </c>
      <c r="EJ35" s="120">
        <f t="shared" si="87"/>
        <v>0</v>
      </c>
      <c r="EK35" s="121">
        <f t="shared" si="88"/>
        <v>0</v>
      </c>
      <c r="EL35" s="121">
        <f t="shared" si="58"/>
        <v>0</v>
      </c>
      <c r="EM35" s="122">
        <f t="shared" si="59"/>
        <v>0</v>
      </c>
      <c r="EN35" s="123"/>
      <c r="EO35" s="125"/>
      <c r="EP35" s="116">
        <f t="shared" si="89"/>
        <v>42736</v>
      </c>
      <c r="EQ35" s="57"/>
      <c r="ER35" s="57"/>
      <c r="ES35" s="117"/>
      <c r="ET35" s="118">
        <f t="shared" si="60"/>
        <v>105000</v>
      </c>
      <c r="EU35" s="119">
        <f t="shared" si="61"/>
        <v>23</v>
      </c>
      <c r="EV35" s="119">
        <f t="shared" si="62"/>
        <v>1404</v>
      </c>
      <c r="EW35" s="202">
        <f t="shared" si="63"/>
        <v>0</v>
      </c>
      <c r="EX35" s="120">
        <f t="shared" si="64"/>
        <v>0</v>
      </c>
      <c r="EY35" s="120">
        <f t="shared" si="90"/>
        <v>0</v>
      </c>
      <c r="EZ35" s="121">
        <f t="shared" si="91"/>
        <v>0</v>
      </c>
      <c r="FA35" s="121">
        <f t="shared" si="65"/>
        <v>0</v>
      </c>
      <c r="FB35" s="122">
        <f t="shared" si="66"/>
        <v>0</v>
      </c>
      <c r="FC35" s="123"/>
      <c r="FD35" s="125"/>
      <c r="FE35" s="116">
        <f t="shared" si="67"/>
        <v>42736</v>
      </c>
      <c r="FF35" s="57"/>
    </row>
    <row r="36" spans="2:162" ht="13.5" x14ac:dyDescent="0.25">
      <c r="B36" s="196">
        <f t="shared" si="4"/>
        <v>37500</v>
      </c>
      <c r="C36" s="200">
        <f t="shared" si="0"/>
        <v>6.75</v>
      </c>
      <c r="D36" s="200">
        <v>1228</v>
      </c>
      <c r="E36" s="196">
        <v>145098</v>
      </c>
      <c r="F36" s="196">
        <f t="shared" si="68"/>
        <v>1398187</v>
      </c>
      <c r="G36" s="196">
        <f t="shared" si="5"/>
        <v>1677824.4</v>
      </c>
      <c r="H36" s="197">
        <f t="shared" si="111"/>
        <v>4.6431360000000002</v>
      </c>
      <c r="I36" s="197">
        <f>H36+I35</f>
        <v>44.741984000000002</v>
      </c>
      <c r="J36" s="198">
        <f t="shared" si="3"/>
        <v>3.7284986666666668</v>
      </c>
      <c r="K36" s="198">
        <f t="shared" si="106"/>
        <v>0.64611503949055127</v>
      </c>
      <c r="L36" s="199">
        <f t="shared" si="7"/>
        <v>44096.156313599997</v>
      </c>
      <c r="M36" s="198"/>
      <c r="P36" s="3"/>
      <c r="AC36" s="76">
        <v>1405</v>
      </c>
      <c r="AD36" s="151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3"/>
      <c r="AT36" s="117"/>
      <c r="AU36" s="118">
        <f t="shared" si="12"/>
        <v>105000</v>
      </c>
      <c r="AV36" s="119">
        <f t="shared" si="13"/>
        <v>24</v>
      </c>
      <c r="AW36" s="119">
        <f t="shared" si="10"/>
        <v>1405</v>
      </c>
      <c r="AX36" s="202">
        <f t="shared" si="14"/>
        <v>0</v>
      </c>
      <c r="AY36" s="120">
        <f t="shared" si="15"/>
        <v>0</v>
      </c>
      <c r="AZ36" s="120">
        <f t="shared" si="70"/>
        <v>0</v>
      </c>
      <c r="BA36" s="121">
        <f t="shared" si="71"/>
        <v>0</v>
      </c>
      <c r="BB36" s="121">
        <f t="shared" si="16"/>
        <v>0</v>
      </c>
      <c r="BC36" s="122">
        <f t="shared" si="17"/>
        <v>0</v>
      </c>
      <c r="BD36" s="123"/>
      <c r="BE36" s="125"/>
      <c r="BF36" s="116">
        <f t="shared" si="72"/>
        <v>42736</v>
      </c>
      <c r="BG36" s="57"/>
      <c r="BH36" s="57"/>
      <c r="BI36" s="117"/>
      <c r="BJ36" s="118">
        <f>BJ35</f>
        <v>105000</v>
      </c>
      <c r="BK36" s="119">
        <f t="shared" si="19"/>
        <v>24</v>
      </c>
      <c r="BL36" s="119">
        <f t="shared" si="20"/>
        <v>1405</v>
      </c>
      <c r="BM36" s="202">
        <f t="shared" si="21"/>
        <v>0</v>
      </c>
      <c r="BN36" s="120">
        <f t="shared" si="22"/>
        <v>0</v>
      </c>
      <c r="BO36" s="120">
        <f t="shared" si="73"/>
        <v>0</v>
      </c>
      <c r="BP36" s="121">
        <f t="shared" si="74"/>
        <v>0</v>
      </c>
      <c r="BQ36" s="121">
        <f t="shared" si="23"/>
        <v>0</v>
      </c>
      <c r="BR36" s="122">
        <f t="shared" si="24"/>
        <v>0</v>
      </c>
      <c r="BS36" s="123"/>
      <c r="BT36" s="125"/>
      <c r="BU36" s="116">
        <f t="shared" si="92"/>
        <v>42736</v>
      </c>
      <c r="BV36" s="57"/>
      <c r="BW36" s="57"/>
      <c r="BX36" s="117"/>
      <c r="BY36" s="118">
        <f>BY35</f>
        <v>105000</v>
      </c>
      <c r="BZ36" s="119">
        <f t="shared" si="26"/>
        <v>24</v>
      </c>
      <c r="CA36" s="119">
        <f t="shared" si="27"/>
        <v>1405</v>
      </c>
      <c r="CB36" s="202">
        <f t="shared" si="28"/>
        <v>0</v>
      </c>
      <c r="CC36" s="120">
        <f t="shared" si="93"/>
        <v>0</v>
      </c>
      <c r="CD36" s="120">
        <f t="shared" si="75"/>
        <v>0</v>
      </c>
      <c r="CE36" s="121">
        <f t="shared" si="76"/>
        <v>0</v>
      </c>
      <c r="CF36" s="121">
        <f t="shared" si="94"/>
        <v>0</v>
      </c>
      <c r="CG36" s="122">
        <f t="shared" si="95"/>
        <v>0</v>
      </c>
      <c r="CH36" s="123"/>
      <c r="CI36" s="125"/>
      <c r="CJ36" s="116">
        <f t="shared" si="77"/>
        <v>42736</v>
      </c>
      <c r="CK36" s="57"/>
      <c r="CL36" s="57"/>
      <c r="CM36" s="117"/>
      <c r="CN36" s="118">
        <f>CN35</f>
        <v>105000</v>
      </c>
      <c r="CO36" s="119">
        <f t="shared" si="33"/>
        <v>24</v>
      </c>
      <c r="CP36" s="119">
        <f t="shared" si="34"/>
        <v>1405</v>
      </c>
      <c r="CQ36" s="202">
        <f t="shared" si="35"/>
        <v>0</v>
      </c>
      <c r="CR36" s="120">
        <f t="shared" si="36"/>
        <v>0</v>
      </c>
      <c r="CS36" s="120">
        <f t="shared" si="78"/>
        <v>0</v>
      </c>
      <c r="CT36" s="121">
        <f t="shared" si="79"/>
        <v>0</v>
      </c>
      <c r="CU36" s="121">
        <f t="shared" si="37"/>
        <v>0</v>
      </c>
      <c r="CV36" s="122">
        <f t="shared" si="38"/>
        <v>0</v>
      </c>
      <c r="CW36" s="123"/>
      <c r="CX36" s="125"/>
      <c r="CY36" s="116">
        <f t="shared" si="80"/>
        <v>42736</v>
      </c>
      <c r="CZ36" s="57"/>
      <c r="DA36" s="117"/>
      <c r="DB36" s="118">
        <f>DB35</f>
        <v>105000</v>
      </c>
      <c r="DC36" s="119">
        <f t="shared" si="40"/>
        <v>24</v>
      </c>
      <c r="DD36" s="119">
        <f t="shared" si="41"/>
        <v>1405</v>
      </c>
      <c r="DE36" s="202">
        <f t="shared" si="42"/>
        <v>0</v>
      </c>
      <c r="DF36" s="120">
        <f t="shared" si="43"/>
        <v>0</v>
      </c>
      <c r="DG36" s="120">
        <f t="shared" si="81"/>
        <v>0</v>
      </c>
      <c r="DH36" s="121">
        <f t="shared" si="82"/>
        <v>0</v>
      </c>
      <c r="DI36" s="121">
        <f t="shared" si="44"/>
        <v>0</v>
      </c>
      <c r="DJ36" s="122">
        <f t="shared" si="45"/>
        <v>0</v>
      </c>
      <c r="DK36" s="123"/>
      <c r="DL36" s="125"/>
      <c r="DM36" s="116">
        <f t="shared" si="83"/>
        <v>42736</v>
      </c>
      <c r="DN36" s="57"/>
      <c r="DO36" s="117"/>
      <c r="DP36" s="118">
        <f>DP35</f>
        <v>105000</v>
      </c>
      <c r="DQ36" s="119">
        <f t="shared" si="47"/>
        <v>24</v>
      </c>
      <c r="DR36" s="119">
        <f t="shared" si="48"/>
        <v>1405</v>
      </c>
      <c r="DS36" s="202">
        <f t="shared" si="49"/>
        <v>0</v>
      </c>
      <c r="DT36" s="120">
        <f t="shared" si="50"/>
        <v>0</v>
      </c>
      <c r="DU36" s="120">
        <f t="shared" si="84"/>
        <v>0</v>
      </c>
      <c r="DV36" s="121">
        <f t="shared" si="85"/>
        <v>0</v>
      </c>
      <c r="DW36" s="121">
        <f t="shared" si="51"/>
        <v>0</v>
      </c>
      <c r="DX36" s="122">
        <f t="shared" si="52"/>
        <v>0</v>
      </c>
      <c r="DY36" s="123"/>
      <c r="DZ36" s="125"/>
      <c r="EA36" s="116">
        <f t="shared" si="86"/>
        <v>42736</v>
      </c>
      <c r="EB36" s="57"/>
      <c r="EC36" s="57"/>
      <c r="ED36" s="117"/>
      <c r="EE36" s="118">
        <f>EE35</f>
        <v>105000</v>
      </c>
      <c r="EF36" s="119">
        <f t="shared" si="54"/>
        <v>24</v>
      </c>
      <c r="EG36" s="119">
        <f t="shared" si="55"/>
        <v>1405</v>
      </c>
      <c r="EH36" s="202">
        <f t="shared" si="56"/>
        <v>0</v>
      </c>
      <c r="EI36" s="120">
        <f t="shared" si="57"/>
        <v>0</v>
      </c>
      <c r="EJ36" s="120">
        <f t="shared" si="87"/>
        <v>0</v>
      </c>
      <c r="EK36" s="121">
        <f t="shared" si="88"/>
        <v>0</v>
      </c>
      <c r="EL36" s="121">
        <f t="shared" si="58"/>
        <v>0</v>
      </c>
      <c r="EM36" s="122">
        <f t="shared" si="59"/>
        <v>0</v>
      </c>
      <c r="EN36" s="123"/>
      <c r="EO36" s="125"/>
      <c r="EP36" s="116">
        <f t="shared" si="89"/>
        <v>42736</v>
      </c>
      <c r="EQ36" s="57"/>
      <c r="ER36" s="57"/>
      <c r="ES36" s="117"/>
      <c r="ET36" s="118">
        <f>ET35</f>
        <v>105000</v>
      </c>
      <c r="EU36" s="119">
        <f t="shared" si="61"/>
        <v>24</v>
      </c>
      <c r="EV36" s="119">
        <f t="shared" si="62"/>
        <v>1405</v>
      </c>
      <c r="EW36" s="202">
        <f t="shared" si="63"/>
        <v>0</v>
      </c>
      <c r="EX36" s="120">
        <f t="shared" si="64"/>
        <v>0</v>
      </c>
      <c r="EY36" s="120">
        <f t="shared" si="90"/>
        <v>0</v>
      </c>
      <c r="EZ36" s="121">
        <f t="shared" si="91"/>
        <v>0</v>
      </c>
      <c r="FA36" s="121">
        <f t="shared" si="65"/>
        <v>0</v>
      </c>
      <c r="FB36" s="122">
        <f t="shared" si="66"/>
        <v>0</v>
      </c>
      <c r="FC36" s="123"/>
      <c r="FD36" s="125"/>
      <c r="FE36" s="116">
        <f t="shared" si="67"/>
        <v>42736</v>
      </c>
      <c r="FF36" s="57"/>
    </row>
    <row r="37" spans="2:162" ht="13.5" x14ac:dyDescent="0.25">
      <c r="B37" s="196">
        <f t="shared" si="4"/>
        <v>37500</v>
      </c>
      <c r="C37" s="200">
        <f t="shared" si="0"/>
        <v>7</v>
      </c>
      <c r="D37" s="200">
        <v>1228.25</v>
      </c>
      <c r="E37" s="196">
        <v>152328</v>
      </c>
      <c r="F37" s="196">
        <f t="shared" si="68"/>
        <v>1550515</v>
      </c>
      <c r="G37" s="196">
        <f t="shared" si="5"/>
        <v>1860618</v>
      </c>
      <c r="H37" s="197">
        <f t="shared" ref="H37" si="113">(E37*$D$5)/B37</f>
        <v>4.8744959999999997</v>
      </c>
      <c r="I37" s="197">
        <f>H37+I36</f>
        <v>49.616480000000003</v>
      </c>
      <c r="J37" s="198">
        <f t="shared" si="3"/>
        <v>4.1347066666666672</v>
      </c>
      <c r="K37" s="198">
        <f t="shared" si="106"/>
        <v>0.61544824326453451</v>
      </c>
      <c r="L37" s="199">
        <f t="shared" si="7"/>
        <v>44244.340991999998</v>
      </c>
      <c r="M37" s="198"/>
      <c r="P37" s="3"/>
      <c r="AC37" s="76">
        <v>1406</v>
      </c>
      <c r="AD37" s="151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3"/>
      <c r="AT37" s="117"/>
      <c r="AU37" s="118">
        <f t="shared" si="12"/>
        <v>105000</v>
      </c>
      <c r="AV37" s="119">
        <f t="shared" si="13"/>
        <v>25</v>
      </c>
      <c r="AW37" s="119">
        <f t="shared" si="10"/>
        <v>1406</v>
      </c>
      <c r="AX37" s="202">
        <f t="shared" si="14"/>
        <v>0</v>
      </c>
      <c r="AY37" s="120">
        <f t="shared" si="15"/>
        <v>0</v>
      </c>
      <c r="AZ37" s="120">
        <f t="shared" si="70"/>
        <v>0</v>
      </c>
      <c r="BA37" s="121">
        <f t="shared" si="71"/>
        <v>0</v>
      </c>
      <c r="BB37" s="121">
        <f t="shared" si="16"/>
        <v>0</v>
      </c>
      <c r="BC37" s="122">
        <f t="shared" si="17"/>
        <v>0</v>
      </c>
      <c r="BD37" s="123"/>
      <c r="BE37" s="125"/>
      <c r="BF37" s="116">
        <f t="shared" si="72"/>
        <v>42736</v>
      </c>
      <c r="BG37" s="57"/>
      <c r="BH37" s="57"/>
      <c r="BI37" s="117"/>
      <c r="BJ37" s="118">
        <f t="shared" si="18"/>
        <v>105000</v>
      </c>
      <c r="BK37" s="119">
        <f t="shared" si="19"/>
        <v>25</v>
      </c>
      <c r="BL37" s="119">
        <f t="shared" si="20"/>
        <v>1406</v>
      </c>
      <c r="BM37" s="202">
        <f t="shared" si="21"/>
        <v>0</v>
      </c>
      <c r="BN37" s="120">
        <f t="shared" si="22"/>
        <v>0</v>
      </c>
      <c r="BO37" s="120">
        <f t="shared" si="73"/>
        <v>0</v>
      </c>
      <c r="BP37" s="121">
        <f t="shared" si="74"/>
        <v>0</v>
      </c>
      <c r="BQ37" s="121">
        <f t="shared" si="23"/>
        <v>0</v>
      </c>
      <c r="BR37" s="122">
        <f t="shared" si="24"/>
        <v>0</v>
      </c>
      <c r="BS37" s="123"/>
      <c r="BT37" s="125"/>
      <c r="BU37" s="116">
        <f t="shared" si="92"/>
        <v>42736</v>
      </c>
      <c r="BV37" s="57"/>
      <c r="BW37" s="57"/>
      <c r="BX37" s="117"/>
      <c r="BY37" s="118">
        <f t="shared" si="25"/>
        <v>105000</v>
      </c>
      <c r="BZ37" s="119">
        <f t="shared" si="26"/>
        <v>25</v>
      </c>
      <c r="CA37" s="119">
        <f t="shared" si="27"/>
        <v>1406</v>
      </c>
      <c r="CB37" s="202">
        <f t="shared" si="28"/>
        <v>0</v>
      </c>
      <c r="CC37" s="120">
        <f t="shared" si="93"/>
        <v>0</v>
      </c>
      <c r="CD37" s="120">
        <f t="shared" si="75"/>
        <v>0</v>
      </c>
      <c r="CE37" s="121">
        <f t="shared" si="76"/>
        <v>0</v>
      </c>
      <c r="CF37" s="121">
        <f t="shared" si="94"/>
        <v>0</v>
      </c>
      <c r="CG37" s="122">
        <f t="shared" si="95"/>
        <v>0</v>
      </c>
      <c r="CH37" s="123"/>
      <c r="CI37" s="125"/>
      <c r="CJ37" s="116">
        <f t="shared" si="77"/>
        <v>42736</v>
      </c>
      <c r="CK37" s="57"/>
      <c r="CL37" s="57"/>
      <c r="CM37" s="117"/>
      <c r="CN37" s="118">
        <f t="shared" si="32"/>
        <v>105000</v>
      </c>
      <c r="CO37" s="119">
        <f t="shared" si="33"/>
        <v>25</v>
      </c>
      <c r="CP37" s="119">
        <f t="shared" si="34"/>
        <v>1406</v>
      </c>
      <c r="CQ37" s="202">
        <f t="shared" si="35"/>
        <v>0</v>
      </c>
      <c r="CR37" s="120">
        <f t="shared" si="36"/>
        <v>0</v>
      </c>
      <c r="CS37" s="120">
        <f t="shared" si="78"/>
        <v>0</v>
      </c>
      <c r="CT37" s="121">
        <f t="shared" si="79"/>
        <v>0</v>
      </c>
      <c r="CU37" s="121">
        <f t="shared" si="37"/>
        <v>0</v>
      </c>
      <c r="CV37" s="122">
        <f t="shared" si="38"/>
        <v>0</v>
      </c>
      <c r="CW37" s="123"/>
      <c r="CX37" s="125"/>
      <c r="CY37" s="116">
        <f t="shared" si="80"/>
        <v>42736</v>
      </c>
      <c r="CZ37" s="57"/>
      <c r="DA37" s="117"/>
      <c r="DB37" s="118">
        <f t="shared" si="39"/>
        <v>105000</v>
      </c>
      <c r="DC37" s="119">
        <f t="shared" si="40"/>
        <v>25</v>
      </c>
      <c r="DD37" s="119">
        <f t="shared" si="41"/>
        <v>1406</v>
      </c>
      <c r="DE37" s="202">
        <f t="shared" si="42"/>
        <v>0</v>
      </c>
      <c r="DF37" s="120">
        <f t="shared" si="43"/>
        <v>0</v>
      </c>
      <c r="DG37" s="120">
        <f t="shared" si="81"/>
        <v>0</v>
      </c>
      <c r="DH37" s="121">
        <f t="shared" si="82"/>
        <v>0</v>
      </c>
      <c r="DI37" s="121">
        <f t="shared" si="44"/>
        <v>0</v>
      </c>
      <c r="DJ37" s="122">
        <f t="shared" si="45"/>
        <v>0</v>
      </c>
      <c r="DK37" s="123"/>
      <c r="DL37" s="125"/>
      <c r="DM37" s="116">
        <f t="shared" si="83"/>
        <v>42736</v>
      </c>
      <c r="DN37" s="57"/>
      <c r="DO37" s="117"/>
      <c r="DP37" s="118">
        <f t="shared" si="46"/>
        <v>105000</v>
      </c>
      <c r="DQ37" s="119">
        <f t="shared" si="47"/>
        <v>25</v>
      </c>
      <c r="DR37" s="119">
        <f t="shared" si="48"/>
        <v>1406</v>
      </c>
      <c r="DS37" s="202">
        <f t="shared" si="49"/>
        <v>0</v>
      </c>
      <c r="DT37" s="120">
        <f t="shared" si="50"/>
        <v>0</v>
      </c>
      <c r="DU37" s="120">
        <f t="shared" si="84"/>
        <v>0</v>
      </c>
      <c r="DV37" s="121">
        <f t="shared" si="85"/>
        <v>0</v>
      </c>
      <c r="DW37" s="121">
        <f t="shared" si="51"/>
        <v>0</v>
      </c>
      <c r="DX37" s="122">
        <f t="shared" si="52"/>
        <v>0</v>
      </c>
      <c r="DY37" s="123"/>
      <c r="DZ37" s="125"/>
      <c r="EA37" s="116">
        <f t="shared" si="86"/>
        <v>42736</v>
      </c>
      <c r="EB37" s="57"/>
      <c r="EC37" s="57"/>
      <c r="ED37" s="117"/>
      <c r="EE37" s="118">
        <f t="shared" si="53"/>
        <v>105000</v>
      </c>
      <c r="EF37" s="119">
        <f t="shared" si="54"/>
        <v>25</v>
      </c>
      <c r="EG37" s="119">
        <f t="shared" si="55"/>
        <v>1406</v>
      </c>
      <c r="EH37" s="202">
        <f t="shared" si="56"/>
        <v>0</v>
      </c>
      <c r="EI37" s="120">
        <f t="shared" si="57"/>
        <v>0</v>
      </c>
      <c r="EJ37" s="120">
        <f t="shared" si="87"/>
        <v>0</v>
      </c>
      <c r="EK37" s="121">
        <f t="shared" si="88"/>
        <v>0</v>
      </c>
      <c r="EL37" s="121">
        <f t="shared" si="58"/>
        <v>0</v>
      </c>
      <c r="EM37" s="122">
        <f t="shared" si="59"/>
        <v>0</v>
      </c>
      <c r="EN37" s="123"/>
      <c r="EO37" s="125"/>
      <c r="EP37" s="116">
        <f t="shared" si="89"/>
        <v>42736</v>
      </c>
      <c r="EQ37" s="57"/>
      <c r="ER37" s="57"/>
      <c r="ES37" s="117"/>
      <c r="ET37" s="118">
        <f t="shared" si="60"/>
        <v>105000</v>
      </c>
      <c r="EU37" s="119">
        <f t="shared" si="61"/>
        <v>25</v>
      </c>
      <c r="EV37" s="119">
        <f t="shared" si="62"/>
        <v>1406</v>
      </c>
      <c r="EW37" s="202">
        <f t="shared" si="63"/>
        <v>0</v>
      </c>
      <c r="EX37" s="120">
        <f t="shared" si="64"/>
        <v>0</v>
      </c>
      <c r="EY37" s="120">
        <f t="shared" si="90"/>
        <v>0</v>
      </c>
      <c r="EZ37" s="121">
        <f t="shared" si="91"/>
        <v>0</v>
      </c>
      <c r="FA37" s="121">
        <f t="shared" si="65"/>
        <v>0</v>
      </c>
      <c r="FB37" s="122">
        <f t="shared" si="66"/>
        <v>0</v>
      </c>
      <c r="FC37" s="123"/>
      <c r="FD37" s="125"/>
      <c r="FE37" s="116">
        <f t="shared" si="67"/>
        <v>42736</v>
      </c>
      <c r="FF37" s="57"/>
    </row>
    <row r="38" spans="2:162" ht="13.5" x14ac:dyDescent="0.25">
      <c r="B38" s="196">
        <f t="shared" si="4"/>
        <v>37500</v>
      </c>
      <c r="C38" s="200">
        <f t="shared" si="0"/>
        <v>7.25</v>
      </c>
      <c r="D38" s="200">
        <v>1228.5</v>
      </c>
      <c r="E38" s="196">
        <v>159189</v>
      </c>
      <c r="F38" s="196">
        <f t="shared" si="68"/>
        <v>1709704</v>
      </c>
      <c r="G38" s="196">
        <f t="shared" si="5"/>
        <v>2051644.7999999998</v>
      </c>
      <c r="H38" s="197">
        <f t="shared" si="110"/>
        <v>5.0940479999999999</v>
      </c>
      <c r="I38" s="197">
        <f>H38+I37</f>
        <v>54.710528000000004</v>
      </c>
      <c r="J38" s="198">
        <f t="shared" si="3"/>
        <v>4.559210666666667</v>
      </c>
      <c r="K38" s="198">
        <f t="shared" si="106"/>
        <v>0.58892260143602893</v>
      </c>
      <c r="L38" s="199">
        <f t="shared" si="7"/>
        <v>44399.200051200001</v>
      </c>
      <c r="M38" s="216"/>
      <c r="P38" s="3"/>
      <c r="AC38" s="76">
        <v>1407</v>
      </c>
      <c r="AD38" s="151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3"/>
      <c r="AT38" s="117"/>
      <c r="AU38" s="118">
        <f t="shared" si="12"/>
        <v>105000</v>
      </c>
      <c r="AV38" s="119">
        <f t="shared" si="13"/>
        <v>26</v>
      </c>
      <c r="AW38" s="119">
        <f t="shared" si="10"/>
        <v>1407</v>
      </c>
      <c r="AX38" s="202">
        <f t="shared" si="14"/>
        <v>0</v>
      </c>
      <c r="AY38" s="120">
        <f t="shared" si="15"/>
        <v>0</v>
      </c>
      <c r="AZ38" s="120">
        <f t="shared" si="70"/>
        <v>0</v>
      </c>
      <c r="BA38" s="121">
        <f t="shared" si="71"/>
        <v>0</v>
      </c>
      <c r="BB38" s="121">
        <f t="shared" si="16"/>
        <v>0</v>
      </c>
      <c r="BC38" s="122">
        <f t="shared" si="17"/>
        <v>0</v>
      </c>
      <c r="BD38" s="123"/>
      <c r="BE38" s="125"/>
      <c r="BF38" s="116">
        <f t="shared" si="72"/>
        <v>42736</v>
      </c>
      <c r="BG38" s="57"/>
      <c r="BH38" s="57"/>
      <c r="BI38" s="117"/>
      <c r="BJ38" s="118">
        <f>BJ37</f>
        <v>105000</v>
      </c>
      <c r="BK38" s="119">
        <f t="shared" si="19"/>
        <v>26</v>
      </c>
      <c r="BL38" s="119">
        <f t="shared" si="20"/>
        <v>1407</v>
      </c>
      <c r="BM38" s="202">
        <f t="shared" si="21"/>
        <v>0</v>
      </c>
      <c r="BN38" s="120">
        <f t="shared" si="22"/>
        <v>0</v>
      </c>
      <c r="BO38" s="120">
        <f t="shared" si="73"/>
        <v>0</v>
      </c>
      <c r="BP38" s="121">
        <f t="shared" si="74"/>
        <v>0</v>
      </c>
      <c r="BQ38" s="121">
        <f t="shared" si="23"/>
        <v>0</v>
      </c>
      <c r="BR38" s="122">
        <f t="shared" si="24"/>
        <v>0</v>
      </c>
      <c r="BS38" s="123"/>
      <c r="BT38" s="125"/>
      <c r="BU38" s="116">
        <f t="shared" si="92"/>
        <v>42736</v>
      </c>
      <c r="BV38" s="57"/>
      <c r="BW38" s="57"/>
      <c r="BX38" s="117"/>
      <c r="BY38" s="118">
        <f>BY37</f>
        <v>105000</v>
      </c>
      <c r="BZ38" s="119">
        <f t="shared" si="26"/>
        <v>26</v>
      </c>
      <c r="CA38" s="119">
        <f t="shared" si="27"/>
        <v>1407</v>
      </c>
      <c r="CB38" s="202">
        <f t="shared" si="28"/>
        <v>0</v>
      </c>
      <c r="CC38" s="120">
        <f t="shared" si="93"/>
        <v>0</v>
      </c>
      <c r="CD38" s="120">
        <f t="shared" si="75"/>
        <v>0</v>
      </c>
      <c r="CE38" s="121">
        <f t="shared" si="76"/>
        <v>0</v>
      </c>
      <c r="CF38" s="121">
        <f t="shared" si="94"/>
        <v>0</v>
      </c>
      <c r="CG38" s="122">
        <f t="shared" si="95"/>
        <v>0</v>
      </c>
      <c r="CH38" s="123"/>
      <c r="CI38" s="125"/>
      <c r="CJ38" s="116">
        <f t="shared" si="77"/>
        <v>42736</v>
      </c>
      <c r="CK38" s="57"/>
      <c r="CL38" s="57"/>
      <c r="CM38" s="117"/>
      <c r="CN38" s="118">
        <f t="shared" si="32"/>
        <v>105000</v>
      </c>
      <c r="CO38" s="119">
        <f t="shared" si="33"/>
        <v>26</v>
      </c>
      <c r="CP38" s="119">
        <f t="shared" si="34"/>
        <v>1407</v>
      </c>
      <c r="CQ38" s="202">
        <f t="shared" si="35"/>
        <v>0</v>
      </c>
      <c r="CR38" s="120">
        <f t="shared" si="36"/>
        <v>0</v>
      </c>
      <c r="CS38" s="120">
        <f t="shared" si="78"/>
        <v>0</v>
      </c>
      <c r="CT38" s="121">
        <f t="shared" si="79"/>
        <v>0</v>
      </c>
      <c r="CU38" s="121">
        <f t="shared" si="37"/>
        <v>0</v>
      </c>
      <c r="CV38" s="122">
        <f t="shared" si="38"/>
        <v>0</v>
      </c>
      <c r="CW38" s="123"/>
      <c r="CX38" s="125"/>
      <c r="CY38" s="116">
        <f t="shared" si="80"/>
        <v>42736</v>
      </c>
      <c r="CZ38" s="57"/>
      <c r="DA38" s="117"/>
      <c r="DB38" s="118">
        <f t="shared" si="39"/>
        <v>105000</v>
      </c>
      <c r="DC38" s="119">
        <f t="shared" si="40"/>
        <v>26</v>
      </c>
      <c r="DD38" s="119">
        <f t="shared" si="41"/>
        <v>1407</v>
      </c>
      <c r="DE38" s="202">
        <f t="shared" si="42"/>
        <v>0</v>
      </c>
      <c r="DF38" s="120">
        <f t="shared" si="43"/>
        <v>0</v>
      </c>
      <c r="DG38" s="120">
        <f t="shared" si="81"/>
        <v>0</v>
      </c>
      <c r="DH38" s="121">
        <f t="shared" si="82"/>
        <v>0</v>
      </c>
      <c r="DI38" s="121">
        <f t="shared" si="44"/>
        <v>0</v>
      </c>
      <c r="DJ38" s="122">
        <f t="shared" si="45"/>
        <v>0</v>
      </c>
      <c r="DK38" s="123"/>
      <c r="DL38" s="125"/>
      <c r="DM38" s="116">
        <f t="shared" si="83"/>
        <v>42736</v>
      </c>
      <c r="DN38" s="57"/>
      <c r="DO38" s="117"/>
      <c r="DP38" s="118">
        <f t="shared" si="46"/>
        <v>105000</v>
      </c>
      <c r="DQ38" s="119">
        <f t="shared" si="47"/>
        <v>26</v>
      </c>
      <c r="DR38" s="119">
        <f t="shared" si="48"/>
        <v>1407</v>
      </c>
      <c r="DS38" s="202">
        <f t="shared" si="49"/>
        <v>0</v>
      </c>
      <c r="DT38" s="120">
        <f t="shared" si="50"/>
        <v>0</v>
      </c>
      <c r="DU38" s="120">
        <f t="shared" si="84"/>
        <v>0</v>
      </c>
      <c r="DV38" s="121">
        <f t="shared" si="85"/>
        <v>0</v>
      </c>
      <c r="DW38" s="121">
        <f t="shared" si="51"/>
        <v>0</v>
      </c>
      <c r="DX38" s="122">
        <f t="shared" si="52"/>
        <v>0</v>
      </c>
      <c r="DY38" s="123"/>
      <c r="DZ38" s="125"/>
      <c r="EA38" s="116">
        <f t="shared" si="86"/>
        <v>42736</v>
      </c>
      <c r="EB38" s="57"/>
      <c r="EC38" s="57"/>
      <c r="ED38" s="117"/>
      <c r="EE38" s="118">
        <f t="shared" si="53"/>
        <v>105000</v>
      </c>
      <c r="EF38" s="119">
        <f t="shared" si="54"/>
        <v>26</v>
      </c>
      <c r="EG38" s="119">
        <f t="shared" si="55"/>
        <v>1407</v>
      </c>
      <c r="EH38" s="202">
        <f t="shared" si="56"/>
        <v>0</v>
      </c>
      <c r="EI38" s="120">
        <f t="shared" si="57"/>
        <v>0</v>
      </c>
      <c r="EJ38" s="120">
        <f t="shared" si="87"/>
        <v>0</v>
      </c>
      <c r="EK38" s="121">
        <f t="shared" si="88"/>
        <v>0</v>
      </c>
      <c r="EL38" s="121">
        <f t="shared" si="58"/>
        <v>0</v>
      </c>
      <c r="EM38" s="122">
        <f t="shared" si="59"/>
        <v>0</v>
      </c>
      <c r="EN38" s="123"/>
      <c r="EO38" s="125"/>
      <c r="EP38" s="116">
        <f t="shared" si="89"/>
        <v>42736</v>
      </c>
      <c r="EQ38" s="57"/>
      <c r="ER38" s="57"/>
      <c r="ES38" s="117"/>
      <c r="ET38" s="118">
        <f t="shared" si="60"/>
        <v>105000</v>
      </c>
      <c r="EU38" s="119">
        <f t="shared" si="61"/>
        <v>26</v>
      </c>
      <c r="EV38" s="119">
        <f t="shared" si="62"/>
        <v>1407</v>
      </c>
      <c r="EW38" s="202">
        <f t="shared" si="63"/>
        <v>0</v>
      </c>
      <c r="EX38" s="120">
        <f t="shared" si="64"/>
        <v>0</v>
      </c>
      <c r="EY38" s="120">
        <f t="shared" si="90"/>
        <v>0</v>
      </c>
      <c r="EZ38" s="121">
        <f t="shared" si="91"/>
        <v>0</v>
      </c>
      <c r="FA38" s="121">
        <f t="shared" si="65"/>
        <v>0</v>
      </c>
      <c r="FB38" s="122">
        <f t="shared" si="66"/>
        <v>0</v>
      </c>
      <c r="FC38" s="123"/>
      <c r="FD38" s="125"/>
      <c r="FE38" s="116">
        <f t="shared" si="67"/>
        <v>42736</v>
      </c>
      <c r="FF38" s="57"/>
    </row>
    <row r="39" spans="2:162" ht="13.5" x14ac:dyDescent="0.25">
      <c r="B39" s="196">
        <f t="shared" si="4"/>
        <v>37500</v>
      </c>
      <c r="C39" s="200">
        <f t="shared" si="0"/>
        <v>7.5</v>
      </c>
      <c r="D39" s="200">
        <v>1228.75</v>
      </c>
      <c r="E39" s="196">
        <v>161525</v>
      </c>
      <c r="F39" s="196">
        <f t="shared" si="68"/>
        <v>1871229</v>
      </c>
      <c r="G39" s="196">
        <f t="shared" si="5"/>
        <v>2245474.7999999998</v>
      </c>
      <c r="H39" s="197">
        <f t="shared" si="111"/>
        <v>5.1688000000000001</v>
      </c>
      <c r="I39" s="197">
        <f>H39+I38</f>
        <v>59.879328000000001</v>
      </c>
      <c r="J39" s="198">
        <f t="shared" si="3"/>
        <v>4.9899440000000004</v>
      </c>
      <c r="K39" s="198">
        <f t="shared" si="106"/>
        <v>0.58040550998297469</v>
      </c>
      <c r="L39" s="199">
        <f t="shared" si="7"/>
        <v>44556.331571199997</v>
      </c>
      <c r="M39" s="198"/>
      <c r="P39" s="3"/>
      <c r="AC39" s="76">
        <v>1408</v>
      </c>
      <c r="AD39" s="151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3"/>
      <c r="AT39" s="117"/>
      <c r="AU39" s="118">
        <f t="shared" si="12"/>
        <v>105000</v>
      </c>
      <c r="AV39" s="119">
        <f t="shared" si="13"/>
        <v>27</v>
      </c>
      <c r="AW39" s="119">
        <f t="shared" si="10"/>
        <v>1408</v>
      </c>
      <c r="AX39" s="202">
        <f t="shared" si="14"/>
        <v>0</v>
      </c>
      <c r="AY39" s="120">
        <f t="shared" si="15"/>
        <v>0</v>
      </c>
      <c r="AZ39" s="120">
        <f t="shared" si="70"/>
        <v>0</v>
      </c>
      <c r="BA39" s="121">
        <f t="shared" si="71"/>
        <v>0</v>
      </c>
      <c r="BB39" s="121">
        <f t="shared" si="16"/>
        <v>0</v>
      </c>
      <c r="BC39" s="122">
        <f t="shared" si="17"/>
        <v>0</v>
      </c>
      <c r="BD39" s="123"/>
      <c r="BE39" s="125"/>
      <c r="BF39" s="116">
        <f t="shared" si="72"/>
        <v>42736</v>
      </c>
      <c r="BG39" s="57"/>
      <c r="BH39" s="57"/>
      <c r="BI39" s="117"/>
      <c r="BJ39" s="118">
        <f>BJ38</f>
        <v>105000</v>
      </c>
      <c r="BK39" s="119">
        <f t="shared" si="19"/>
        <v>27</v>
      </c>
      <c r="BL39" s="119">
        <f t="shared" si="20"/>
        <v>1408</v>
      </c>
      <c r="BM39" s="202">
        <f t="shared" si="21"/>
        <v>0</v>
      </c>
      <c r="BN39" s="120">
        <f t="shared" si="22"/>
        <v>0</v>
      </c>
      <c r="BO39" s="120">
        <f t="shared" si="73"/>
        <v>0</v>
      </c>
      <c r="BP39" s="121">
        <f t="shared" si="74"/>
        <v>0</v>
      </c>
      <c r="BQ39" s="121">
        <f t="shared" si="23"/>
        <v>0</v>
      </c>
      <c r="BR39" s="122">
        <f t="shared" si="24"/>
        <v>0</v>
      </c>
      <c r="BS39" s="123"/>
      <c r="BT39" s="125"/>
      <c r="BU39" s="116">
        <f t="shared" si="92"/>
        <v>42736</v>
      </c>
      <c r="BV39" s="57"/>
      <c r="BW39" s="57"/>
      <c r="BX39" s="117"/>
      <c r="BY39" s="118">
        <f>BY38</f>
        <v>105000</v>
      </c>
      <c r="BZ39" s="119">
        <f t="shared" si="26"/>
        <v>27</v>
      </c>
      <c r="CA39" s="119">
        <f t="shared" si="27"/>
        <v>1408</v>
      </c>
      <c r="CB39" s="202">
        <f t="shared" si="28"/>
        <v>0</v>
      </c>
      <c r="CC39" s="120">
        <f t="shared" si="93"/>
        <v>0</v>
      </c>
      <c r="CD39" s="120">
        <f t="shared" si="75"/>
        <v>0</v>
      </c>
      <c r="CE39" s="121">
        <f t="shared" si="76"/>
        <v>0</v>
      </c>
      <c r="CF39" s="121">
        <f t="shared" si="94"/>
        <v>0</v>
      </c>
      <c r="CG39" s="122">
        <f t="shared" si="95"/>
        <v>0</v>
      </c>
      <c r="CH39" s="123"/>
      <c r="CI39" s="125"/>
      <c r="CJ39" s="116">
        <f t="shared" si="77"/>
        <v>42736</v>
      </c>
      <c r="CK39" s="57"/>
      <c r="CL39" s="57"/>
      <c r="CM39" s="117"/>
      <c r="CN39" s="118">
        <f>CN38</f>
        <v>105000</v>
      </c>
      <c r="CO39" s="119">
        <f t="shared" si="33"/>
        <v>27</v>
      </c>
      <c r="CP39" s="119">
        <f t="shared" si="34"/>
        <v>1408</v>
      </c>
      <c r="CQ39" s="202">
        <f t="shared" si="35"/>
        <v>0</v>
      </c>
      <c r="CR39" s="120">
        <f t="shared" si="36"/>
        <v>0</v>
      </c>
      <c r="CS39" s="120">
        <f t="shared" si="78"/>
        <v>0</v>
      </c>
      <c r="CT39" s="121">
        <f t="shared" si="79"/>
        <v>0</v>
      </c>
      <c r="CU39" s="121">
        <f t="shared" si="37"/>
        <v>0</v>
      </c>
      <c r="CV39" s="122">
        <f t="shared" si="38"/>
        <v>0</v>
      </c>
      <c r="CW39" s="123"/>
      <c r="CX39" s="125"/>
      <c r="CY39" s="116">
        <f t="shared" si="80"/>
        <v>42736</v>
      </c>
      <c r="CZ39" s="57"/>
      <c r="DA39" s="117"/>
      <c r="DB39" s="118">
        <f>DB38</f>
        <v>105000</v>
      </c>
      <c r="DC39" s="119">
        <f t="shared" si="40"/>
        <v>27</v>
      </c>
      <c r="DD39" s="119">
        <f t="shared" si="41"/>
        <v>1408</v>
      </c>
      <c r="DE39" s="202">
        <f t="shared" si="42"/>
        <v>0</v>
      </c>
      <c r="DF39" s="120">
        <f t="shared" si="43"/>
        <v>0</v>
      </c>
      <c r="DG39" s="120">
        <f t="shared" si="81"/>
        <v>0</v>
      </c>
      <c r="DH39" s="121">
        <f t="shared" si="82"/>
        <v>0</v>
      </c>
      <c r="DI39" s="121">
        <f t="shared" si="44"/>
        <v>0</v>
      </c>
      <c r="DJ39" s="122">
        <f t="shared" si="45"/>
        <v>0</v>
      </c>
      <c r="DK39" s="123"/>
      <c r="DL39" s="125"/>
      <c r="DM39" s="116">
        <f t="shared" si="83"/>
        <v>42736</v>
      </c>
      <c r="DN39" s="57"/>
      <c r="DO39" s="117"/>
      <c r="DP39" s="118">
        <f>DP38</f>
        <v>105000</v>
      </c>
      <c r="DQ39" s="119">
        <f t="shared" si="47"/>
        <v>27</v>
      </c>
      <c r="DR39" s="119">
        <f t="shared" si="48"/>
        <v>1408</v>
      </c>
      <c r="DS39" s="202">
        <f t="shared" si="49"/>
        <v>0</v>
      </c>
      <c r="DT39" s="120">
        <f t="shared" si="50"/>
        <v>0</v>
      </c>
      <c r="DU39" s="120">
        <f t="shared" si="84"/>
        <v>0</v>
      </c>
      <c r="DV39" s="121">
        <f t="shared" si="85"/>
        <v>0</v>
      </c>
      <c r="DW39" s="121">
        <f t="shared" si="51"/>
        <v>0</v>
      </c>
      <c r="DX39" s="122">
        <f t="shared" si="52"/>
        <v>0</v>
      </c>
      <c r="DY39" s="123"/>
      <c r="DZ39" s="125"/>
      <c r="EA39" s="116">
        <f t="shared" si="86"/>
        <v>42736</v>
      </c>
      <c r="EB39" s="57"/>
      <c r="EC39" s="57"/>
      <c r="ED39" s="117"/>
      <c r="EE39" s="118">
        <f>EE38</f>
        <v>105000</v>
      </c>
      <c r="EF39" s="119">
        <f t="shared" si="54"/>
        <v>27</v>
      </c>
      <c r="EG39" s="119">
        <f t="shared" si="55"/>
        <v>1408</v>
      </c>
      <c r="EH39" s="202">
        <f t="shared" si="56"/>
        <v>0</v>
      </c>
      <c r="EI39" s="120">
        <f t="shared" si="57"/>
        <v>0</v>
      </c>
      <c r="EJ39" s="120">
        <f t="shared" si="87"/>
        <v>0</v>
      </c>
      <c r="EK39" s="121">
        <f t="shared" si="88"/>
        <v>0</v>
      </c>
      <c r="EL39" s="121">
        <f t="shared" si="58"/>
        <v>0</v>
      </c>
      <c r="EM39" s="122">
        <f t="shared" si="59"/>
        <v>0</v>
      </c>
      <c r="EN39" s="123"/>
      <c r="EO39" s="125"/>
      <c r="EP39" s="116">
        <f t="shared" si="89"/>
        <v>42736</v>
      </c>
      <c r="EQ39" s="57"/>
      <c r="ER39" s="57"/>
      <c r="ES39" s="117"/>
      <c r="ET39" s="118">
        <f>ET38</f>
        <v>105000</v>
      </c>
      <c r="EU39" s="119">
        <f t="shared" si="61"/>
        <v>27</v>
      </c>
      <c r="EV39" s="119">
        <f t="shared" si="62"/>
        <v>1408</v>
      </c>
      <c r="EW39" s="202">
        <f t="shared" si="63"/>
        <v>0</v>
      </c>
      <c r="EX39" s="120">
        <f t="shared" si="64"/>
        <v>0</v>
      </c>
      <c r="EY39" s="120">
        <f t="shared" si="90"/>
        <v>0</v>
      </c>
      <c r="EZ39" s="121">
        <f t="shared" si="91"/>
        <v>0</v>
      </c>
      <c r="FA39" s="121">
        <f t="shared" si="65"/>
        <v>0</v>
      </c>
      <c r="FB39" s="122">
        <f t="shared" si="66"/>
        <v>0</v>
      </c>
      <c r="FC39" s="123"/>
      <c r="FD39" s="125"/>
      <c r="FE39" s="116">
        <f t="shared" si="67"/>
        <v>42736</v>
      </c>
      <c r="FF39" s="57"/>
    </row>
    <row r="40" spans="2:162" ht="13.5" x14ac:dyDescent="0.25">
      <c r="B40" s="196">
        <f t="shared" si="4"/>
        <v>37500</v>
      </c>
      <c r="C40" s="200">
        <f t="shared" si="0"/>
        <v>7.75</v>
      </c>
      <c r="D40" s="200">
        <v>1229</v>
      </c>
      <c r="E40" s="196">
        <v>163790</v>
      </c>
      <c r="F40" s="196">
        <f t="shared" si="68"/>
        <v>2035019</v>
      </c>
      <c r="G40" s="196">
        <f t="shared" si="5"/>
        <v>2442022.7999999998</v>
      </c>
      <c r="H40" s="197">
        <f t="shared" ref="H40" si="114">(E40*$D$5)/B40</f>
        <v>5.2412799999999997</v>
      </c>
      <c r="I40" s="197">
        <f t="shared" ref="I40:I44" si="115">H40+I39</f>
        <v>65.120608000000004</v>
      </c>
      <c r="J40" s="198">
        <f t="shared" si="3"/>
        <v>5.4267173333333334</v>
      </c>
      <c r="K40" s="198">
        <f t="shared" si="106"/>
        <v>0.57237926613346368</v>
      </c>
      <c r="L40" s="199">
        <f t="shared" si="7"/>
        <v>44715.666483200002</v>
      </c>
      <c r="M40" s="216"/>
      <c r="P40" s="3"/>
      <c r="AC40" s="76">
        <v>1409</v>
      </c>
      <c r="AD40" s="151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3"/>
      <c r="AT40" s="117"/>
      <c r="AU40" s="118">
        <f t="shared" si="12"/>
        <v>105000</v>
      </c>
      <c r="AV40" s="119">
        <f t="shared" si="13"/>
        <v>28</v>
      </c>
      <c r="AW40" s="119">
        <f t="shared" si="10"/>
        <v>1409</v>
      </c>
      <c r="AX40" s="202">
        <f t="shared" si="14"/>
        <v>0</v>
      </c>
      <c r="AY40" s="120">
        <f t="shared" si="15"/>
        <v>0</v>
      </c>
      <c r="AZ40" s="120">
        <f t="shared" si="70"/>
        <v>0</v>
      </c>
      <c r="BA40" s="121">
        <f t="shared" si="71"/>
        <v>0</v>
      </c>
      <c r="BB40" s="121">
        <f t="shared" si="16"/>
        <v>0</v>
      </c>
      <c r="BC40" s="122">
        <f t="shared" si="17"/>
        <v>0</v>
      </c>
      <c r="BD40" s="123"/>
      <c r="BE40" s="125"/>
      <c r="BF40" s="116">
        <f t="shared" si="72"/>
        <v>42736</v>
      </c>
      <c r="BG40" s="57"/>
      <c r="BH40" s="57"/>
      <c r="BI40" s="117"/>
      <c r="BJ40" s="118">
        <f t="shared" si="18"/>
        <v>105000</v>
      </c>
      <c r="BK40" s="119">
        <f t="shared" si="19"/>
        <v>28</v>
      </c>
      <c r="BL40" s="119">
        <f t="shared" si="20"/>
        <v>1409</v>
      </c>
      <c r="BM40" s="202">
        <f t="shared" si="21"/>
        <v>0</v>
      </c>
      <c r="BN40" s="120">
        <f t="shared" si="22"/>
        <v>0</v>
      </c>
      <c r="BO40" s="120">
        <f t="shared" si="73"/>
        <v>0</v>
      </c>
      <c r="BP40" s="121">
        <f t="shared" si="74"/>
        <v>0</v>
      </c>
      <c r="BQ40" s="121">
        <f t="shared" si="23"/>
        <v>0</v>
      </c>
      <c r="BR40" s="122">
        <f t="shared" si="24"/>
        <v>0</v>
      </c>
      <c r="BS40" s="123"/>
      <c r="BT40" s="125"/>
      <c r="BU40" s="116">
        <f t="shared" si="92"/>
        <v>42736</v>
      </c>
      <c r="BV40" s="57"/>
      <c r="BW40" s="57"/>
      <c r="BX40" s="117"/>
      <c r="BY40" s="118">
        <f t="shared" si="25"/>
        <v>105000</v>
      </c>
      <c r="BZ40" s="119">
        <f t="shared" si="26"/>
        <v>28</v>
      </c>
      <c r="CA40" s="119">
        <f t="shared" si="27"/>
        <v>1409</v>
      </c>
      <c r="CB40" s="202">
        <f t="shared" si="28"/>
        <v>0</v>
      </c>
      <c r="CC40" s="120">
        <f t="shared" si="93"/>
        <v>0</v>
      </c>
      <c r="CD40" s="120">
        <f t="shared" si="75"/>
        <v>0</v>
      </c>
      <c r="CE40" s="121">
        <f t="shared" si="76"/>
        <v>0</v>
      </c>
      <c r="CF40" s="121">
        <f t="shared" si="94"/>
        <v>0</v>
      </c>
      <c r="CG40" s="122">
        <f t="shared" si="95"/>
        <v>0</v>
      </c>
      <c r="CH40" s="123"/>
      <c r="CI40" s="125"/>
      <c r="CJ40" s="116">
        <f t="shared" si="77"/>
        <v>42736</v>
      </c>
      <c r="CK40" s="57"/>
      <c r="CL40" s="57"/>
      <c r="CM40" s="117"/>
      <c r="CN40" s="118">
        <f t="shared" si="32"/>
        <v>105000</v>
      </c>
      <c r="CO40" s="119">
        <f t="shared" si="33"/>
        <v>28</v>
      </c>
      <c r="CP40" s="119">
        <f t="shared" si="34"/>
        <v>1409</v>
      </c>
      <c r="CQ40" s="202">
        <f t="shared" si="35"/>
        <v>0</v>
      </c>
      <c r="CR40" s="120">
        <f t="shared" si="36"/>
        <v>0</v>
      </c>
      <c r="CS40" s="120">
        <f t="shared" si="78"/>
        <v>0</v>
      </c>
      <c r="CT40" s="121">
        <f t="shared" si="79"/>
        <v>0</v>
      </c>
      <c r="CU40" s="121">
        <f t="shared" si="37"/>
        <v>0</v>
      </c>
      <c r="CV40" s="122">
        <f t="shared" si="38"/>
        <v>0</v>
      </c>
      <c r="CW40" s="123"/>
      <c r="CX40" s="125"/>
      <c r="CY40" s="116">
        <f t="shared" si="80"/>
        <v>42736</v>
      </c>
      <c r="CZ40" s="57"/>
      <c r="DA40" s="117"/>
      <c r="DB40" s="118">
        <f t="shared" si="39"/>
        <v>105000</v>
      </c>
      <c r="DC40" s="119">
        <f t="shared" si="40"/>
        <v>28</v>
      </c>
      <c r="DD40" s="119">
        <f t="shared" si="41"/>
        <v>1409</v>
      </c>
      <c r="DE40" s="202">
        <f t="shared" si="42"/>
        <v>0</v>
      </c>
      <c r="DF40" s="120">
        <f t="shared" si="43"/>
        <v>0</v>
      </c>
      <c r="DG40" s="120">
        <f t="shared" si="81"/>
        <v>0</v>
      </c>
      <c r="DH40" s="121">
        <f t="shared" si="82"/>
        <v>0</v>
      </c>
      <c r="DI40" s="121">
        <f t="shared" si="44"/>
        <v>0</v>
      </c>
      <c r="DJ40" s="122">
        <f t="shared" si="45"/>
        <v>0</v>
      </c>
      <c r="DK40" s="123"/>
      <c r="DL40" s="125"/>
      <c r="DM40" s="116">
        <f t="shared" si="83"/>
        <v>42736</v>
      </c>
      <c r="DN40" s="57"/>
      <c r="DO40" s="117"/>
      <c r="DP40" s="118">
        <f t="shared" si="46"/>
        <v>105000</v>
      </c>
      <c r="DQ40" s="119">
        <f t="shared" si="47"/>
        <v>28</v>
      </c>
      <c r="DR40" s="119">
        <f t="shared" si="48"/>
        <v>1409</v>
      </c>
      <c r="DS40" s="202">
        <f t="shared" si="49"/>
        <v>0</v>
      </c>
      <c r="DT40" s="120">
        <f t="shared" si="50"/>
        <v>0</v>
      </c>
      <c r="DU40" s="120">
        <f t="shared" si="84"/>
        <v>0</v>
      </c>
      <c r="DV40" s="121">
        <f t="shared" si="85"/>
        <v>0</v>
      </c>
      <c r="DW40" s="121">
        <f t="shared" si="51"/>
        <v>0</v>
      </c>
      <c r="DX40" s="122">
        <f t="shared" si="52"/>
        <v>0</v>
      </c>
      <c r="DY40" s="123"/>
      <c r="DZ40" s="125"/>
      <c r="EA40" s="116">
        <f t="shared" si="86"/>
        <v>42736</v>
      </c>
      <c r="EB40" s="57"/>
      <c r="EC40" s="57"/>
      <c r="ED40" s="117"/>
      <c r="EE40" s="118">
        <f t="shared" si="53"/>
        <v>105000</v>
      </c>
      <c r="EF40" s="119">
        <f t="shared" si="54"/>
        <v>28</v>
      </c>
      <c r="EG40" s="119">
        <f t="shared" si="55"/>
        <v>1409</v>
      </c>
      <c r="EH40" s="202">
        <f t="shared" si="56"/>
        <v>0</v>
      </c>
      <c r="EI40" s="120">
        <f t="shared" si="57"/>
        <v>0</v>
      </c>
      <c r="EJ40" s="120">
        <f t="shared" si="87"/>
        <v>0</v>
      </c>
      <c r="EK40" s="121">
        <f t="shared" si="88"/>
        <v>0</v>
      </c>
      <c r="EL40" s="121">
        <f t="shared" si="58"/>
        <v>0</v>
      </c>
      <c r="EM40" s="122">
        <f t="shared" si="59"/>
        <v>0</v>
      </c>
      <c r="EN40" s="123"/>
      <c r="EO40" s="125"/>
      <c r="EP40" s="116">
        <f t="shared" si="89"/>
        <v>42736</v>
      </c>
      <c r="EQ40" s="57"/>
      <c r="ER40" s="57"/>
      <c r="ES40" s="117"/>
      <c r="ET40" s="118">
        <f t="shared" si="60"/>
        <v>105000</v>
      </c>
      <c r="EU40" s="119">
        <f t="shared" si="61"/>
        <v>28</v>
      </c>
      <c r="EV40" s="119">
        <f t="shared" si="62"/>
        <v>1409</v>
      </c>
      <c r="EW40" s="202">
        <f t="shared" si="63"/>
        <v>0</v>
      </c>
      <c r="EX40" s="120">
        <f t="shared" si="64"/>
        <v>0</v>
      </c>
      <c r="EY40" s="120">
        <f t="shared" si="90"/>
        <v>0</v>
      </c>
      <c r="EZ40" s="121">
        <f t="shared" si="91"/>
        <v>0</v>
      </c>
      <c r="FA40" s="121">
        <f t="shared" si="65"/>
        <v>0</v>
      </c>
      <c r="FB40" s="122">
        <f t="shared" si="66"/>
        <v>0</v>
      </c>
      <c r="FC40" s="123"/>
      <c r="FD40" s="125"/>
      <c r="FE40" s="116">
        <f t="shared" si="67"/>
        <v>42736</v>
      </c>
      <c r="FF40" s="57"/>
    </row>
    <row r="41" spans="2:162" ht="13.5" x14ac:dyDescent="0.25">
      <c r="B41" s="196">
        <f t="shared" si="4"/>
        <v>37500</v>
      </c>
      <c r="C41" s="200">
        <f t="shared" si="0"/>
        <v>8</v>
      </c>
      <c r="D41" s="200">
        <v>1229.25</v>
      </c>
      <c r="E41" s="196">
        <v>167277</v>
      </c>
      <c r="F41" s="196">
        <f t="shared" si="68"/>
        <v>2202296</v>
      </c>
      <c r="G41" s="196">
        <f t="shared" si="5"/>
        <v>2642755.1999999997</v>
      </c>
      <c r="H41" s="197">
        <f t="shared" si="110"/>
        <v>5.3528640000000003</v>
      </c>
      <c r="I41" s="197">
        <f t="shared" si="115"/>
        <v>70.473472000000001</v>
      </c>
      <c r="J41" s="198">
        <f t="shared" si="3"/>
        <v>5.8727893333333334</v>
      </c>
      <c r="K41" s="198">
        <f t="shared" si="106"/>
        <v>0.56044764073961151</v>
      </c>
      <c r="L41" s="199">
        <f t="shared" si="7"/>
        <v>44878.393548799999</v>
      </c>
      <c r="M41" s="198"/>
      <c r="P41" s="3"/>
      <c r="AC41" s="76">
        <v>1410</v>
      </c>
      <c r="AD41" s="151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3"/>
      <c r="AT41" s="117"/>
      <c r="AU41" s="204">
        <f t="shared" si="12"/>
        <v>105000</v>
      </c>
      <c r="AV41" s="205">
        <f t="shared" si="13"/>
        <v>29</v>
      </c>
      <c r="AW41" s="205">
        <f t="shared" si="10"/>
        <v>1410</v>
      </c>
      <c r="AX41" s="206">
        <f t="shared" si="14"/>
        <v>0</v>
      </c>
      <c r="AY41" s="207">
        <f t="shared" si="15"/>
        <v>0</v>
      </c>
      <c r="AZ41" s="207">
        <f t="shared" si="70"/>
        <v>0</v>
      </c>
      <c r="BA41" s="208">
        <f t="shared" si="71"/>
        <v>0</v>
      </c>
      <c r="BB41" s="208">
        <f t="shared" si="16"/>
        <v>0</v>
      </c>
      <c r="BC41" s="209">
        <f t="shared" si="17"/>
        <v>0</v>
      </c>
      <c r="BD41" s="210"/>
      <c r="BE41" s="211"/>
      <c r="BF41" s="212">
        <f t="shared" si="72"/>
        <v>42736</v>
      </c>
      <c r="BG41" s="57"/>
      <c r="BH41" s="57"/>
      <c r="BI41" s="117"/>
      <c r="BJ41" s="118">
        <f t="shared" si="18"/>
        <v>105000</v>
      </c>
      <c r="BK41" s="119">
        <f t="shared" si="19"/>
        <v>29</v>
      </c>
      <c r="BL41" s="119">
        <f t="shared" si="20"/>
        <v>1410</v>
      </c>
      <c r="BM41" s="202">
        <f t="shared" si="21"/>
        <v>0</v>
      </c>
      <c r="BN41" s="120">
        <f t="shared" si="22"/>
        <v>0</v>
      </c>
      <c r="BO41" s="120">
        <f t="shared" si="73"/>
        <v>0</v>
      </c>
      <c r="BP41" s="121">
        <f t="shared" si="74"/>
        <v>0</v>
      </c>
      <c r="BQ41" s="121">
        <f t="shared" si="23"/>
        <v>0</v>
      </c>
      <c r="BR41" s="122">
        <f t="shared" si="24"/>
        <v>0</v>
      </c>
      <c r="BS41" s="123"/>
      <c r="BT41" s="125"/>
      <c r="BU41" s="116">
        <f t="shared" si="92"/>
        <v>42736</v>
      </c>
      <c r="BV41" s="57"/>
      <c r="BW41" s="57"/>
      <c r="BX41" s="117"/>
      <c r="BY41" s="118">
        <f t="shared" si="25"/>
        <v>105000</v>
      </c>
      <c r="BZ41" s="119">
        <f t="shared" si="26"/>
        <v>29</v>
      </c>
      <c r="CA41" s="119">
        <f t="shared" si="27"/>
        <v>1410</v>
      </c>
      <c r="CB41" s="202">
        <f t="shared" si="28"/>
        <v>0</v>
      </c>
      <c r="CC41" s="120">
        <f t="shared" si="93"/>
        <v>0</v>
      </c>
      <c r="CD41" s="120">
        <f t="shared" si="75"/>
        <v>0</v>
      </c>
      <c r="CE41" s="121">
        <f t="shared" si="76"/>
        <v>0</v>
      </c>
      <c r="CF41" s="121">
        <f t="shared" si="94"/>
        <v>0</v>
      </c>
      <c r="CG41" s="122">
        <f t="shared" si="95"/>
        <v>0</v>
      </c>
      <c r="CH41" s="123"/>
      <c r="CI41" s="125"/>
      <c r="CJ41" s="116">
        <f t="shared" si="77"/>
        <v>42736</v>
      </c>
      <c r="CK41" s="57"/>
      <c r="CL41" s="57"/>
      <c r="CM41" s="117"/>
      <c r="CN41" s="118">
        <f t="shared" si="32"/>
        <v>105000</v>
      </c>
      <c r="CO41" s="119">
        <f t="shared" si="33"/>
        <v>29</v>
      </c>
      <c r="CP41" s="119">
        <f t="shared" si="34"/>
        <v>1410</v>
      </c>
      <c r="CQ41" s="202">
        <f t="shared" si="35"/>
        <v>0</v>
      </c>
      <c r="CR41" s="120">
        <f t="shared" si="36"/>
        <v>0</v>
      </c>
      <c r="CS41" s="120">
        <f t="shared" si="78"/>
        <v>0</v>
      </c>
      <c r="CT41" s="121">
        <f t="shared" si="79"/>
        <v>0</v>
      </c>
      <c r="CU41" s="121">
        <f t="shared" si="37"/>
        <v>0</v>
      </c>
      <c r="CV41" s="122">
        <f t="shared" si="38"/>
        <v>0</v>
      </c>
      <c r="CW41" s="123"/>
      <c r="CX41" s="125"/>
      <c r="CY41" s="116">
        <f t="shared" si="80"/>
        <v>42736</v>
      </c>
      <c r="CZ41" s="57"/>
      <c r="DA41" s="117"/>
      <c r="DB41" s="118">
        <f t="shared" si="39"/>
        <v>105000</v>
      </c>
      <c r="DC41" s="119">
        <f t="shared" si="40"/>
        <v>29</v>
      </c>
      <c r="DD41" s="119">
        <f t="shared" si="41"/>
        <v>1410</v>
      </c>
      <c r="DE41" s="202">
        <f t="shared" si="42"/>
        <v>0</v>
      </c>
      <c r="DF41" s="120">
        <f t="shared" si="43"/>
        <v>0</v>
      </c>
      <c r="DG41" s="120">
        <f t="shared" si="81"/>
        <v>0</v>
      </c>
      <c r="DH41" s="121">
        <f t="shared" si="82"/>
        <v>0</v>
      </c>
      <c r="DI41" s="121">
        <f t="shared" si="44"/>
        <v>0</v>
      </c>
      <c r="DJ41" s="122">
        <f t="shared" si="45"/>
        <v>0</v>
      </c>
      <c r="DK41" s="123"/>
      <c r="DL41" s="125"/>
      <c r="DM41" s="116">
        <f t="shared" si="83"/>
        <v>42736</v>
      </c>
      <c r="DN41" s="57"/>
      <c r="DO41" s="117"/>
      <c r="DP41" s="118">
        <f t="shared" si="46"/>
        <v>105000</v>
      </c>
      <c r="DQ41" s="119">
        <f t="shared" si="47"/>
        <v>29</v>
      </c>
      <c r="DR41" s="119">
        <f t="shared" si="48"/>
        <v>1410</v>
      </c>
      <c r="DS41" s="202">
        <f t="shared" si="49"/>
        <v>0</v>
      </c>
      <c r="DT41" s="120">
        <f t="shared" si="50"/>
        <v>0</v>
      </c>
      <c r="DU41" s="120">
        <f t="shared" si="84"/>
        <v>0</v>
      </c>
      <c r="DV41" s="121">
        <f t="shared" si="85"/>
        <v>0</v>
      </c>
      <c r="DW41" s="121">
        <f t="shared" si="51"/>
        <v>0</v>
      </c>
      <c r="DX41" s="122">
        <f t="shared" si="52"/>
        <v>0</v>
      </c>
      <c r="DY41" s="123"/>
      <c r="DZ41" s="125"/>
      <c r="EA41" s="116">
        <f t="shared" si="86"/>
        <v>42736</v>
      </c>
      <c r="EB41" s="57"/>
      <c r="EC41" s="57"/>
      <c r="ED41" s="117"/>
      <c r="EE41" s="118">
        <f t="shared" si="53"/>
        <v>105000</v>
      </c>
      <c r="EF41" s="119">
        <f t="shared" si="54"/>
        <v>29</v>
      </c>
      <c r="EG41" s="119">
        <f t="shared" si="55"/>
        <v>1410</v>
      </c>
      <c r="EH41" s="202">
        <f t="shared" si="56"/>
        <v>0</v>
      </c>
      <c r="EI41" s="120">
        <f t="shared" si="57"/>
        <v>0</v>
      </c>
      <c r="EJ41" s="120">
        <f t="shared" si="87"/>
        <v>0</v>
      </c>
      <c r="EK41" s="121">
        <f t="shared" si="88"/>
        <v>0</v>
      </c>
      <c r="EL41" s="121">
        <f t="shared" si="58"/>
        <v>0</v>
      </c>
      <c r="EM41" s="122">
        <f t="shared" si="59"/>
        <v>0</v>
      </c>
      <c r="EN41" s="123"/>
      <c r="EO41" s="125"/>
      <c r="EP41" s="116">
        <f t="shared" si="89"/>
        <v>42736</v>
      </c>
      <c r="EQ41" s="57"/>
      <c r="ER41" s="57"/>
      <c r="ES41" s="117"/>
      <c r="ET41" s="118">
        <f t="shared" si="60"/>
        <v>105000</v>
      </c>
      <c r="EU41" s="119">
        <f t="shared" si="61"/>
        <v>29</v>
      </c>
      <c r="EV41" s="119">
        <f t="shared" si="62"/>
        <v>1410</v>
      </c>
      <c r="EW41" s="202">
        <f t="shared" si="63"/>
        <v>0</v>
      </c>
      <c r="EX41" s="120">
        <f t="shared" si="64"/>
        <v>0</v>
      </c>
      <c r="EY41" s="120">
        <f t="shared" si="90"/>
        <v>0</v>
      </c>
      <c r="EZ41" s="121">
        <f t="shared" si="91"/>
        <v>0</v>
      </c>
      <c r="FA41" s="121">
        <f t="shared" si="65"/>
        <v>0</v>
      </c>
      <c r="FB41" s="122">
        <f t="shared" si="66"/>
        <v>0</v>
      </c>
      <c r="FC41" s="123"/>
      <c r="FD41" s="125"/>
      <c r="FE41" s="116">
        <f t="shared" si="67"/>
        <v>42736</v>
      </c>
      <c r="FF41" s="57"/>
    </row>
    <row r="42" spans="2:162" ht="13.5" x14ac:dyDescent="0.25">
      <c r="B42" s="196">
        <f t="shared" si="4"/>
        <v>37500</v>
      </c>
      <c r="C42" s="200">
        <f t="shared" si="0"/>
        <v>8.25</v>
      </c>
      <c r="D42" s="200">
        <v>1229.5</v>
      </c>
      <c r="E42" s="196">
        <v>169395</v>
      </c>
      <c r="F42" s="196">
        <f t="shared" si="68"/>
        <v>2371691</v>
      </c>
      <c r="G42" s="196">
        <f t="shared" si="5"/>
        <v>2846029.1999999997</v>
      </c>
      <c r="H42" s="197">
        <f t="shared" ref="H42" si="116">(E42*$D$4)/B42</f>
        <v>5.4206399999999997</v>
      </c>
      <c r="I42" s="197">
        <f t="shared" si="115"/>
        <v>75.894112000000007</v>
      </c>
      <c r="J42" s="198">
        <f t="shared" si="3"/>
        <v>6.3245093333333342</v>
      </c>
      <c r="K42" s="198">
        <f t="shared" si="106"/>
        <v>0.55344018418489338</v>
      </c>
      <c r="L42" s="199">
        <f t="shared" si="7"/>
        <v>45043.181004799997</v>
      </c>
      <c r="M42" s="198"/>
      <c r="P42" s="3"/>
      <c r="AC42" s="76">
        <v>1411</v>
      </c>
      <c r="AD42" s="151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3"/>
      <c r="AT42" s="117"/>
      <c r="AU42" s="118">
        <f>AU41</f>
        <v>105000</v>
      </c>
      <c r="AV42" s="119">
        <f t="shared" si="13"/>
        <v>30</v>
      </c>
      <c r="AW42" s="119">
        <f t="shared" si="10"/>
        <v>1411</v>
      </c>
      <c r="AX42" s="202">
        <f t="shared" si="14"/>
        <v>0</v>
      </c>
      <c r="AY42" s="120">
        <f t="shared" si="15"/>
        <v>0</v>
      </c>
      <c r="AZ42" s="120">
        <f t="shared" si="70"/>
        <v>0</v>
      </c>
      <c r="BA42" s="121">
        <f t="shared" si="71"/>
        <v>0</v>
      </c>
      <c r="BB42" s="121">
        <f t="shared" si="16"/>
        <v>0</v>
      </c>
      <c r="BC42" s="122">
        <f t="shared" si="17"/>
        <v>0</v>
      </c>
      <c r="BD42" s="123"/>
      <c r="BE42" s="125"/>
      <c r="BF42" s="116">
        <f t="shared" si="72"/>
        <v>42736</v>
      </c>
      <c r="BG42" s="57"/>
      <c r="BH42" s="57"/>
      <c r="BI42" s="117"/>
      <c r="BJ42" s="118">
        <f>BJ41</f>
        <v>105000</v>
      </c>
      <c r="BK42" s="119">
        <f t="shared" si="19"/>
        <v>30</v>
      </c>
      <c r="BL42" s="119">
        <f t="shared" si="20"/>
        <v>1411</v>
      </c>
      <c r="BM42" s="202">
        <f t="shared" si="21"/>
        <v>0</v>
      </c>
      <c r="BN42" s="120">
        <f t="shared" si="22"/>
        <v>0</v>
      </c>
      <c r="BO42" s="120">
        <f t="shared" si="73"/>
        <v>0</v>
      </c>
      <c r="BP42" s="121">
        <f t="shared" si="74"/>
        <v>0</v>
      </c>
      <c r="BQ42" s="121">
        <f t="shared" si="23"/>
        <v>0</v>
      </c>
      <c r="BR42" s="122">
        <f t="shared" si="24"/>
        <v>0</v>
      </c>
      <c r="BS42" s="123"/>
      <c r="BT42" s="125"/>
      <c r="BU42" s="116">
        <f t="shared" si="92"/>
        <v>42736</v>
      </c>
      <c r="BV42" s="57"/>
      <c r="BW42" s="57"/>
      <c r="BX42" s="117"/>
      <c r="BY42" s="118">
        <f>BY41</f>
        <v>105000</v>
      </c>
      <c r="BZ42" s="119">
        <f t="shared" si="26"/>
        <v>30</v>
      </c>
      <c r="CA42" s="119">
        <f t="shared" si="27"/>
        <v>1411</v>
      </c>
      <c r="CB42" s="202">
        <f t="shared" si="28"/>
        <v>0</v>
      </c>
      <c r="CC42" s="120">
        <f t="shared" si="93"/>
        <v>0</v>
      </c>
      <c r="CD42" s="120">
        <f t="shared" si="75"/>
        <v>0</v>
      </c>
      <c r="CE42" s="121">
        <f t="shared" si="76"/>
        <v>0</v>
      </c>
      <c r="CF42" s="121">
        <f t="shared" si="94"/>
        <v>0</v>
      </c>
      <c r="CG42" s="122">
        <f t="shared" si="95"/>
        <v>0</v>
      </c>
      <c r="CH42" s="123"/>
      <c r="CI42" s="125"/>
      <c r="CJ42" s="116">
        <f t="shared" si="77"/>
        <v>42736</v>
      </c>
      <c r="CK42" s="57"/>
      <c r="CL42" s="57"/>
      <c r="CM42" s="117"/>
      <c r="CN42" s="118">
        <f>CN41</f>
        <v>105000</v>
      </c>
      <c r="CO42" s="119">
        <f t="shared" si="33"/>
        <v>30</v>
      </c>
      <c r="CP42" s="119">
        <f t="shared" si="34"/>
        <v>1411</v>
      </c>
      <c r="CQ42" s="202">
        <f t="shared" si="35"/>
        <v>0</v>
      </c>
      <c r="CR42" s="120">
        <f t="shared" si="36"/>
        <v>0</v>
      </c>
      <c r="CS42" s="120">
        <f t="shared" si="78"/>
        <v>0</v>
      </c>
      <c r="CT42" s="121">
        <f t="shared" si="79"/>
        <v>0</v>
      </c>
      <c r="CU42" s="121">
        <f t="shared" si="37"/>
        <v>0</v>
      </c>
      <c r="CV42" s="122">
        <f t="shared" si="38"/>
        <v>0</v>
      </c>
      <c r="CW42" s="123"/>
      <c r="CX42" s="125"/>
      <c r="CY42" s="116">
        <f t="shared" si="80"/>
        <v>42736</v>
      </c>
      <c r="CZ42" s="57"/>
      <c r="DA42" s="117"/>
      <c r="DB42" s="118">
        <f>DB41</f>
        <v>105000</v>
      </c>
      <c r="DC42" s="119">
        <f t="shared" si="40"/>
        <v>30</v>
      </c>
      <c r="DD42" s="119">
        <f t="shared" si="41"/>
        <v>1411</v>
      </c>
      <c r="DE42" s="202">
        <f t="shared" si="42"/>
        <v>0</v>
      </c>
      <c r="DF42" s="120">
        <f t="shared" si="43"/>
        <v>0</v>
      </c>
      <c r="DG42" s="120">
        <f t="shared" si="81"/>
        <v>0</v>
      </c>
      <c r="DH42" s="121">
        <f t="shared" si="82"/>
        <v>0</v>
      </c>
      <c r="DI42" s="121">
        <f t="shared" si="44"/>
        <v>0</v>
      </c>
      <c r="DJ42" s="122">
        <f t="shared" si="45"/>
        <v>0</v>
      </c>
      <c r="DK42" s="123"/>
      <c r="DL42" s="125"/>
      <c r="DM42" s="116">
        <f t="shared" si="83"/>
        <v>42736</v>
      </c>
      <c r="DN42" s="57"/>
      <c r="DO42" s="117"/>
      <c r="DP42" s="118">
        <f>DP41</f>
        <v>105000</v>
      </c>
      <c r="DQ42" s="119">
        <f t="shared" si="47"/>
        <v>30</v>
      </c>
      <c r="DR42" s="119">
        <f t="shared" si="48"/>
        <v>1411</v>
      </c>
      <c r="DS42" s="202">
        <f t="shared" si="49"/>
        <v>0</v>
      </c>
      <c r="DT42" s="120">
        <f t="shared" si="50"/>
        <v>0</v>
      </c>
      <c r="DU42" s="120">
        <f t="shared" si="84"/>
        <v>0</v>
      </c>
      <c r="DV42" s="121">
        <f t="shared" si="85"/>
        <v>0</v>
      </c>
      <c r="DW42" s="121">
        <f t="shared" si="51"/>
        <v>0</v>
      </c>
      <c r="DX42" s="122">
        <f t="shared" si="52"/>
        <v>0</v>
      </c>
      <c r="DY42" s="123"/>
      <c r="DZ42" s="125"/>
      <c r="EA42" s="116">
        <f t="shared" si="86"/>
        <v>42736</v>
      </c>
      <c r="EB42" s="57"/>
      <c r="EC42" s="57"/>
      <c r="ED42" s="117"/>
      <c r="EE42" s="118">
        <f>EE41</f>
        <v>105000</v>
      </c>
      <c r="EF42" s="119">
        <f t="shared" si="54"/>
        <v>30</v>
      </c>
      <c r="EG42" s="119">
        <f t="shared" si="55"/>
        <v>1411</v>
      </c>
      <c r="EH42" s="202">
        <f t="shared" si="56"/>
        <v>0</v>
      </c>
      <c r="EI42" s="120">
        <f t="shared" si="57"/>
        <v>0</v>
      </c>
      <c r="EJ42" s="120">
        <f t="shared" si="87"/>
        <v>0</v>
      </c>
      <c r="EK42" s="121">
        <f t="shared" si="88"/>
        <v>0</v>
      </c>
      <c r="EL42" s="121">
        <f t="shared" si="58"/>
        <v>0</v>
      </c>
      <c r="EM42" s="122">
        <f t="shared" si="59"/>
        <v>0</v>
      </c>
      <c r="EN42" s="123"/>
      <c r="EO42" s="125"/>
      <c r="EP42" s="116">
        <f t="shared" si="89"/>
        <v>42736</v>
      </c>
      <c r="EQ42" s="57"/>
      <c r="ER42" s="57"/>
      <c r="ES42" s="117"/>
      <c r="ET42" s="118">
        <f>ET41</f>
        <v>105000</v>
      </c>
      <c r="EU42" s="119">
        <f t="shared" si="61"/>
        <v>30</v>
      </c>
      <c r="EV42" s="119">
        <f t="shared" si="62"/>
        <v>1411</v>
      </c>
      <c r="EW42" s="202">
        <f t="shared" si="63"/>
        <v>0</v>
      </c>
      <c r="EX42" s="120">
        <f t="shared" si="64"/>
        <v>0</v>
      </c>
      <c r="EY42" s="120">
        <f t="shared" si="90"/>
        <v>0</v>
      </c>
      <c r="EZ42" s="121">
        <f t="shared" si="91"/>
        <v>0</v>
      </c>
      <c r="FA42" s="121">
        <f t="shared" si="65"/>
        <v>0</v>
      </c>
      <c r="FB42" s="122">
        <f t="shared" si="66"/>
        <v>0</v>
      </c>
      <c r="FC42" s="123"/>
      <c r="FD42" s="125"/>
      <c r="FE42" s="116">
        <f t="shared" si="67"/>
        <v>42736</v>
      </c>
      <c r="FF42" s="57"/>
    </row>
    <row r="43" spans="2:162" ht="13.5" x14ac:dyDescent="0.25">
      <c r="B43" s="196">
        <f t="shared" si="4"/>
        <v>37500</v>
      </c>
      <c r="C43" s="200">
        <f t="shared" si="0"/>
        <v>8.5</v>
      </c>
      <c r="D43" s="200">
        <v>1229.75</v>
      </c>
      <c r="E43" s="196">
        <v>168847</v>
      </c>
      <c r="F43" s="196">
        <f t="shared" si="68"/>
        <v>2540538</v>
      </c>
      <c r="G43" s="196">
        <f t="shared" si="5"/>
        <v>3048645.6</v>
      </c>
      <c r="H43" s="197">
        <f>(E43*$D$5)/B43</f>
        <v>5.4031039999999999</v>
      </c>
      <c r="I43" s="197">
        <f t="shared" si="115"/>
        <v>81.297216000000006</v>
      </c>
      <c r="J43" s="198">
        <f t="shared" si="3"/>
        <v>6.7747680000000008</v>
      </c>
      <c r="K43" s="198">
        <f t="shared" si="106"/>
        <v>0.55523639744857778</v>
      </c>
      <c r="L43" s="199">
        <f t="shared" si="7"/>
        <v>45207.435366400001</v>
      </c>
      <c r="M43" s="216"/>
      <c r="P43" s="3"/>
      <c r="AC43" s="76">
        <v>1412</v>
      </c>
      <c r="AD43" s="151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3"/>
      <c r="AT43" s="117"/>
      <c r="AU43" s="118">
        <f>AU42</f>
        <v>105000</v>
      </c>
      <c r="AV43" s="119">
        <f t="shared" si="13"/>
        <v>31</v>
      </c>
      <c r="AW43" s="119">
        <f t="shared" si="10"/>
        <v>1412</v>
      </c>
      <c r="AX43" s="202">
        <f t="shared" si="14"/>
        <v>0</v>
      </c>
      <c r="AY43" s="120">
        <f t="shared" si="15"/>
        <v>0</v>
      </c>
      <c r="AZ43" s="120">
        <f t="shared" si="70"/>
        <v>0</v>
      </c>
      <c r="BA43" s="121">
        <f t="shared" si="71"/>
        <v>0</v>
      </c>
      <c r="BB43" s="121">
        <f t="shared" si="16"/>
        <v>0</v>
      </c>
      <c r="BC43" s="122">
        <f t="shared" si="17"/>
        <v>0</v>
      </c>
      <c r="BD43" s="123"/>
      <c r="BE43" s="125"/>
      <c r="BF43" s="116">
        <f t="shared" si="72"/>
        <v>42736</v>
      </c>
      <c r="BG43" s="57"/>
      <c r="BH43" s="57"/>
      <c r="BI43" s="117"/>
      <c r="BJ43" s="118">
        <f>BJ42</f>
        <v>105000</v>
      </c>
      <c r="BK43" s="119">
        <f t="shared" si="19"/>
        <v>31</v>
      </c>
      <c r="BL43" s="119">
        <f t="shared" si="20"/>
        <v>1412</v>
      </c>
      <c r="BM43" s="202">
        <f t="shared" si="21"/>
        <v>0</v>
      </c>
      <c r="BN43" s="120">
        <f t="shared" si="22"/>
        <v>0</v>
      </c>
      <c r="BO43" s="120">
        <f t="shared" si="73"/>
        <v>0</v>
      </c>
      <c r="BP43" s="121">
        <f t="shared" si="74"/>
        <v>0</v>
      </c>
      <c r="BQ43" s="121">
        <f t="shared" si="23"/>
        <v>0</v>
      </c>
      <c r="BR43" s="122">
        <f t="shared" si="24"/>
        <v>0</v>
      </c>
      <c r="BS43" s="123"/>
      <c r="BT43" s="125"/>
      <c r="BU43" s="116">
        <f t="shared" si="92"/>
        <v>42736</v>
      </c>
      <c r="BV43" s="57"/>
      <c r="BW43" s="57"/>
      <c r="BX43" s="117"/>
      <c r="BY43" s="118">
        <f>BY42</f>
        <v>105000</v>
      </c>
      <c r="BZ43" s="119">
        <f t="shared" si="26"/>
        <v>31</v>
      </c>
      <c r="CA43" s="119">
        <f t="shared" si="27"/>
        <v>1412</v>
      </c>
      <c r="CB43" s="202">
        <f t="shared" si="28"/>
        <v>0</v>
      </c>
      <c r="CC43" s="120">
        <f t="shared" si="93"/>
        <v>0</v>
      </c>
      <c r="CD43" s="120">
        <f t="shared" si="75"/>
        <v>0</v>
      </c>
      <c r="CE43" s="121">
        <f t="shared" si="76"/>
        <v>0</v>
      </c>
      <c r="CF43" s="121">
        <f t="shared" si="94"/>
        <v>0</v>
      </c>
      <c r="CG43" s="122">
        <f t="shared" si="95"/>
        <v>0</v>
      </c>
      <c r="CH43" s="123"/>
      <c r="CI43" s="125"/>
      <c r="CJ43" s="116">
        <f t="shared" si="77"/>
        <v>42736</v>
      </c>
      <c r="CK43" s="57"/>
      <c r="CL43" s="57"/>
      <c r="CM43" s="117"/>
      <c r="CN43" s="118">
        <f>CN42</f>
        <v>105000</v>
      </c>
      <c r="CO43" s="119">
        <f t="shared" si="33"/>
        <v>31</v>
      </c>
      <c r="CP43" s="119">
        <f t="shared" si="34"/>
        <v>1412</v>
      </c>
      <c r="CQ43" s="202">
        <f t="shared" si="35"/>
        <v>0</v>
      </c>
      <c r="CR43" s="120">
        <f t="shared" si="36"/>
        <v>0</v>
      </c>
      <c r="CS43" s="120">
        <f t="shared" si="78"/>
        <v>0</v>
      </c>
      <c r="CT43" s="121">
        <f t="shared" si="79"/>
        <v>0</v>
      </c>
      <c r="CU43" s="121">
        <f t="shared" si="37"/>
        <v>0</v>
      </c>
      <c r="CV43" s="122">
        <f t="shared" si="38"/>
        <v>0</v>
      </c>
      <c r="CW43" s="123"/>
      <c r="CX43" s="125"/>
      <c r="CY43" s="116">
        <f t="shared" si="80"/>
        <v>42736</v>
      </c>
      <c r="CZ43" s="57"/>
      <c r="DA43" s="117"/>
      <c r="DB43" s="118">
        <f>DB42</f>
        <v>105000</v>
      </c>
      <c r="DC43" s="119">
        <f t="shared" si="40"/>
        <v>31</v>
      </c>
      <c r="DD43" s="119">
        <f t="shared" si="41"/>
        <v>1412</v>
      </c>
      <c r="DE43" s="202">
        <f t="shared" si="42"/>
        <v>0</v>
      </c>
      <c r="DF43" s="120">
        <f t="shared" si="43"/>
        <v>0</v>
      </c>
      <c r="DG43" s="120">
        <f t="shared" si="81"/>
        <v>0</v>
      </c>
      <c r="DH43" s="121">
        <f t="shared" si="82"/>
        <v>0</v>
      </c>
      <c r="DI43" s="121">
        <f t="shared" si="44"/>
        <v>0</v>
      </c>
      <c r="DJ43" s="122">
        <f t="shared" si="45"/>
        <v>0</v>
      </c>
      <c r="DK43" s="123"/>
      <c r="DL43" s="125"/>
      <c r="DM43" s="116">
        <f t="shared" si="83"/>
        <v>42736</v>
      </c>
      <c r="DN43" s="57"/>
      <c r="DO43" s="117"/>
      <c r="DP43" s="118">
        <f>DP42</f>
        <v>105000</v>
      </c>
      <c r="DQ43" s="119">
        <f t="shared" si="47"/>
        <v>31</v>
      </c>
      <c r="DR43" s="119">
        <f t="shared" si="48"/>
        <v>1412</v>
      </c>
      <c r="DS43" s="202">
        <f t="shared" si="49"/>
        <v>0</v>
      </c>
      <c r="DT43" s="120">
        <f t="shared" si="50"/>
        <v>0</v>
      </c>
      <c r="DU43" s="120">
        <f t="shared" si="84"/>
        <v>0</v>
      </c>
      <c r="DV43" s="121">
        <f t="shared" si="85"/>
        <v>0</v>
      </c>
      <c r="DW43" s="121">
        <f t="shared" si="51"/>
        <v>0</v>
      </c>
      <c r="DX43" s="122">
        <f t="shared" si="52"/>
        <v>0</v>
      </c>
      <c r="DY43" s="123"/>
      <c r="DZ43" s="125"/>
      <c r="EA43" s="116">
        <f t="shared" si="86"/>
        <v>42736</v>
      </c>
      <c r="EB43" s="57"/>
      <c r="EC43" s="57"/>
      <c r="ED43" s="117"/>
      <c r="EE43" s="118">
        <f>EE42</f>
        <v>105000</v>
      </c>
      <c r="EF43" s="119">
        <f t="shared" si="54"/>
        <v>31</v>
      </c>
      <c r="EG43" s="119">
        <f t="shared" si="55"/>
        <v>1412</v>
      </c>
      <c r="EH43" s="202">
        <f t="shared" si="56"/>
        <v>0</v>
      </c>
      <c r="EI43" s="120">
        <f t="shared" si="57"/>
        <v>0</v>
      </c>
      <c r="EJ43" s="120">
        <f t="shared" si="87"/>
        <v>0</v>
      </c>
      <c r="EK43" s="121">
        <f t="shared" si="88"/>
        <v>0</v>
      </c>
      <c r="EL43" s="121">
        <f t="shared" si="58"/>
        <v>0</v>
      </c>
      <c r="EM43" s="122">
        <f t="shared" si="59"/>
        <v>0</v>
      </c>
      <c r="EN43" s="123"/>
      <c r="EO43" s="125"/>
      <c r="EP43" s="116">
        <f t="shared" si="89"/>
        <v>42736</v>
      </c>
      <c r="EQ43" s="57"/>
      <c r="ER43" s="57"/>
      <c r="ES43" s="117"/>
      <c r="ET43" s="118">
        <f>ET42</f>
        <v>105000</v>
      </c>
      <c r="EU43" s="119">
        <f t="shared" si="61"/>
        <v>31</v>
      </c>
      <c r="EV43" s="119">
        <f t="shared" si="62"/>
        <v>1412</v>
      </c>
      <c r="EW43" s="202">
        <f t="shared" si="63"/>
        <v>0</v>
      </c>
      <c r="EX43" s="120">
        <f t="shared" si="64"/>
        <v>0</v>
      </c>
      <c r="EY43" s="120">
        <f t="shared" si="90"/>
        <v>0</v>
      </c>
      <c r="EZ43" s="121">
        <f t="shared" si="91"/>
        <v>0</v>
      </c>
      <c r="FA43" s="121">
        <f t="shared" si="65"/>
        <v>0</v>
      </c>
      <c r="FB43" s="122">
        <f t="shared" si="66"/>
        <v>0</v>
      </c>
      <c r="FC43" s="123"/>
      <c r="FD43" s="125"/>
      <c r="FE43" s="116">
        <f t="shared" si="67"/>
        <v>42736</v>
      </c>
      <c r="FF43" s="57"/>
    </row>
    <row r="44" spans="2:162" ht="13.5" x14ac:dyDescent="0.25">
      <c r="B44" s="196">
        <f t="shared" si="4"/>
        <v>37500</v>
      </c>
      <c r="C44" s="200">
        <f t="shared" si="0"/>
        <v>8.75</v>
      </c>
      <c r="D44" s="200">
        <v>1230</v>
      </c>
      <c r="E44" s="196">
        <v>168258</v>
      </c>
      <c r="F44" s="196">
        <f t="shared" si="68"/>
        <v>2708796</v>
      </c>
      <c r="G44" s="196">
        <f t="shared" si="5"/>
        <v>3250555.1999999997</v>
      </c>
      <c r="H44" s="197">
        <f t="shared" ref="H44" si="117">(E44*$D$5)/B44</f>
        <v>5.3842560000000006</v>
      </c>
      <c r="I44" s="197">
        <f t="shared" si="115"/>
        <v>86.681472000000014</v>
      </c>
      <c r="J44" s="198">
        <f t="shared" si="3"/>
        <v>7.2234560000000014</v>
      </c>
      <c r="K44" s="198">
        <f t="shared" si="106"/>
        <v>0.55718004493099882</v>
      </c>
      <c r="L44" s="199">
        <f t="shared" si="7"/>
        <v>45371.116748799999</v>
      </c>
      <c r="M44" s="196"/>
      <c r="P44" s="3"/>
      <c r="AC44" s="76">
        <v>1413</v>
      </c>
      <c r="AD44" s="151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3"/>
      <c r="AT44" s="117"/>
      <c r="AU44" s="118">
        <f t="shared" si="12"/>
        <v>105000</v>
      </c>
      <c r="AV44" s="119">
        <f t="shared" si="13"/>
        <v>32</v>
      </c>
      <c r="AW44" s="119">
        <f t="shared" ref="AW44:AW75" si="118">AC44</f>
        <v>1413</v>
      </c>
      <c r="AX44" s="202">
        <f t="shared" si="14"/>
        <v>0</v>
      </c>
      <c r="AY44" s="120">
        <f t="shared" si="15"/>
        <v>0</v>
      </c>
      <c r="AZ44" s="120">
        <f t="shared" si="70"/>
        <v>0</v>
      </c>
      <c r="BA44" s="121">
        <f t="shared" si="71"/>
        <v>0</v>
      </c>
      <c r="BB44" s="121">
        <f t="shared" si="16"/>
        <v>0</v>
      </c>
      <c r="BC44" s="122">
        <f t="shared" si="17"/>
        <v>0</v>
      </c>
      <c r="BD44" s="123"/>
      <c r="BE44" s="125"/>
      <c r="BF44" s="116">
        <f t="shared" si="72"/>
        <v>42736</v>
      </c>
      <c r="BG44" s="57"/>
      <c r="BH44" s="57"/>
      <c r="BI44" s="117"/>
      <c r="BJ44" s="118">
        <f t="shared" si="18"/>
        <v>105000</v>
      </c>
      <c r="BK44" s="119">
        <f t="shared" si="19"/>
        <v>32</v>
      </c>
      <c r="BL44" s="119">
        <f t="shared" si="20"/>
        <v>1413</v>
      </c>
      <c r="BM44" s="202">
        <f t="shared" si="21"/>
        <v>0</v>
      </c>
      <c r="BN44" s="120">
        <f t="shared" si="22"/>
        <v>0</v>
      </c>
      <c r="BO44" s="120">
        <f t="shared" si="73"/>
        <v>0</v>
      </c>
      <c r="BP44" s="121">
        <f t="shared" si="74"/>
        <v>0</v>
      </c>
      <c r="BQ44" s="121">
        <f t="shared" si="23"/>
        <v>0</v>
      </c>
      <c r="BR44" s="122">
        <f t="shared" si="24"/>
        <v>0</v>
      </c>
      <c r="BS44" s="123"/>
      <c r="BT44" s="125"/>
      <c r="BU44" s="116">
        <f t="shared" si="92"/>
        <v>42736</v>
      </c>
      <c r="BV44" s="57"/>
      <c r="BW44" s="57"/>
      <c r="BX44" s="117"/>
      <c r="BY44" s="118">
        <f t="shared" si="25"/>
        <v>105000</v>
      </c>
      <c r="BZ44" s="119">
        <f t="shared" si="26"/>
        <v>32</v>
      </c>
      <c r="CA44" s="119">
        <f t="shared" si="27"/>
        <v>1413</v>
      </c>
      <c r="CB44" s="202">
        <f t="shared" si="28"/>
        <v>0</v>
      </c>
      <c r="CC44" s="120">
        <f t="shared" si="93"/>
        <v>0</v>
      </c>
      <c r="CD44" s="120">
        <f t="shared" si="75"/>
        <v>0</v>
      </c>
      <c r="CE44" s="121">
        <f t="shared" si="76"/>
        <v>0</v>
      </c>
      <c r="CF44" s="121">
        <f t="shared" si="94"/>
        <v>0</v>
      </c>
      <c r="CG44" s="122">
        <f t="shared" si="95"/>
        <v>0</v>
      </c>
      <c r="CH44" s="123"/>
      <c r="CI44" s="125"/>
      <c r="CJ44" s="116">
        <f t="shared" si="77"/>
        <v>42736</v>
      </c>
      <c r="CK44" s="57"/>
      <c r="CL44" s="57"/>
      <c r="CM44" s="117"/>
      <c r="CN44" s="118">
        <f t="shared" si="32"/>
        <v>105000</v>
      </c>
      <c r="CO44" s="119">
        <f t="shared" si="33"/>
        <v>32</v>
      </c>
      <c r="CP44" s="119">
        <f t="shared" si="34"/>
        <v>1413</v>
      </c>
      <c r="CQ44" s="202">
        <f t="shared" si="35"/>
        <v>0</v>
      </c>
      <c r="CR44" s="120">
        <f t="shared" si="36"/>
        <v>0</v>
      </c>
      <c r="CS44" s="120">
        <f t="shared" si="78"/>
        <v>0</v>
      </c>
      <c r="CT44" s="121">
        <f t="shared" si="79"/>
        <v>0</v>
      </c>
      <c r="CU44" s="121">
        <f t="shared" si="37"/>
        <v>0</v>
      </c>
      <c r="CV44" s="122">
        <f t="shared" si="38"/>
        <v>0</v>
      </c>
      <c r="CW44" s="123"/>
      <c r="CX44" s="125"/>
      <c r="CY44" s="116">
        <f t="shared" si="80"/>
        <v>42736</v>
      </c>
      <c r="CZ44" s="57"/>
      <c r="DA44" s="117"/>
      <c r="DB44" s="118">
        <f t="shared" si="39"/>
        <v>105000</v>
      </c>
      <c r="DC44" s="119">
        <f t="shared" si="40"/>
        <v>32</v>
      </c>
      <c r="DD44" s="119">
        <f t="shared" si="41"/>
        <v>1413</v>
      </c>
      <c r="DE44" s="202">
        <f t="shared" si="42"/>
        <v>0</v>
      </c>
      <c r="DF44" s="120">
        <f t="shared" si="43"/>
        <v>0</v>
      </c>
      <c r="DG44" s="120">
        <f t="shared" si="81"/>
        <v>0</v>
      </c>
      <c r="DH44" s="121">
        <f t="shared" si="82"/>
        <v>0</v>
      </c>
      <c r="DI44" s="121">
        <f t="shared" si="44"/>
        <v>0</v>
      </c>
      <c r="DJ44" s="122">
        <f t="shared" si="45"/>
        <v>0</v>
      </c>
      <c r="DK44" s="123"/>
      <c r="DL44" s="125"/>
      <c r="DM44" s="116">
        <f t="shared" si="83"/>
        <v>42736</v>
      </c>
      <c r="DN44" s="57"/>
      <c r="DO44" s="117"/>
      <c r="DP44" s="118">
        <f t="shared" si="46"/>
        <v>105000</v>
      </c>
      <c r="DQ44" s="119">
        <f t="shared" si="47"/>
        <v>32</v>
      </c>
      <c r="DR44" s="119">
        <f t="shared" si="48"/>
        <v>1413</v>
      </c>
      <c r="DS44" s="202">
        <f t="shared" si="49"/>
        <v>0</v>
      </c>
      <c r="DT44" s="120">
        <f t="shared" si="50"/>
        <v>0</v>
      </c>
      <c r="DU44" s="120">
        <f t="shared" si="84"/>
        <v>0</v>
      </c>
      <c r="DV44" s="121">
        <f t="shared" si="85"/>
        <v>0</v>
      </c>
      <c r="DW44" s="121">
        <f t="shared" si="51"/>
        <v>0</v>
      </c>
      <c r="DX44" s="122">
        <f t="shared" si="52"/>
        <v>0</v>
      </c>
      <c r="DY44" s="123"/>
      <c r="DZ44" s="125"/>
      <c r="EA44" s="116">
        <f t="shared" si="86"/>
        <v>42736</v>
      </c>
      <c r="EB44" s="57"/>
      <c r="EC44" s="57"/>
      <c r="ED44" s="117"/>
      <c r="EE44" s="118">
        <f t="shared" si="53"/>
        <v>105000</v>
      </c>
      <c r="EF44" s="119">
        <f t="shared" si="54"/>
        <v>32</v>
      </c>
      <c r="EG44" s="119">
        <f t="shared" si="55"/>
        <v>1413</v>
      </c>
      <c r="EH44" s="202">
        <f t="shared" si="56"/>
        <v>0</v>
      </c>
      <c r="EI44" s="120">
        <f t="shared" si="57"/>
        <v>0</v>
      </c>
      <c r="EJ44" s="120">
        <f t="shared" si="87"/>
        <v>0</v>
      </c>
      <c r="EK44" s="121">
        <f t="shared" si="88"/>
        <v>0</v>
      </c>
      <c r="EL44" s="121">
        <f t="shared" si="58"/>
        <v>0</v>
      </c>
      <c r="EM44" s="122">
        <f t="shared" si="59"/>
        <v>0</v>
      </c>
      <c r="EN44" s="123"/>
      <c r="EO44" s="125"/>
      <c r="EP44" s="116">
        <f t="shared" si="89"/>
        <v>42736</v>
      </c>
      <c r="EQ44" s="57"/>
      <c r="ER44" s="57"/>
      <c r="ES44" s="117"/>
      <c r="ET44" s="118">
        <f t="shared" si="60"/>
        <v>105000</v>
      </c>
      <c r="EU44" s="119">
        <f t="shared" si="61"/>
        <v>32</v>
      </c>
      <c r="EV44" s="119">
        <f t="shared" si="62"/>
        <v>1413</v>
      </c>
      <c r="EW44" s="202">
        <f t="shared" si="63"/>
        <v>0</v>
      </c>
      <c r="EX44" s="120">
        <f t="shared" si="64"/>
        <v>0</v>
      </c>
      <c r="EY44" s="120">
        <f t="shared" si="90"/>
        <v>0</v>
      </c>
      <c r="EZ44" s="121">
        <f t="shared" si="91"/>
        <v>0</v>
      </c>
      <c r="FA44" s="121">
        <f t="shared" si="65"/>
        <v>0</v>
      </c>
      <c r="FB44" s="122">
        <f t="shared" si="66"/>
        <v>0</v>
      </c>
      <c r="FC44" s="123"/>
      <c r="FD44" s="125"/>
      <c r="FE44" s="116">
        <f t="shared" si="67"/>
        <v>42736</v>
      </c>
      <c r="FF44" s="57"/>
    </row>
    <row r="45" spans="2:162" ht="13.5" x14ac:dyDescent="0.25">
      <c r="B45" s="196">
        <f t="shared" si="4"/>
        <v>37500</v>
      </c>
      <c r="C45" s="200">
        <f t="shared" si="0"/>
        <v>9</v>
      </c>
      <c r="D45" s="200">
        <v>1230.25</v>
      </c>
      <c r="E45" s="196">
        <v>167633</v>
      </c>
      <c r="F45" s="196">
        <f t="shared" si="68"/>
        <v>2876429</v>
      </c>
      <c r="G45" s="196">
        <f t="shared" si="5"/>
        <v>3451714.8</v>
      </c>
      <c r="H45" s="197">
        <f t="shared" ref="H45" si="119">(E45*$D$4)/B45</f>
        <v>5.3642560000000001</v>
      </c>
      <c r="I45" s="197">
        <f>H45+I44</f>
        <v>92.045728000000011</v>
      </c>
      <c r="J45" s="198">
        <f t="shared" si="3"/>
        <v>7.6704773333333343</v>
      </c>
      <c r="K45" s="198">
        <f t="shared" si="106"/>
        <v>0.55925742544725676</v>
      </c>
      <c r="L45" s="199">
        <f t="shared" si="7"/>
        <v>45534.190131199997</v>
      </c>
      <c r="M45" s="216"/>
      <c r="P45" s="3"/>
      <c r="AC45" s="76">
        <v>1414</v>
      </c>
      <c r="AD45" s="151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3"/>
      <c r="AT45" s="117"/>
      <c r="AU45" s="118">
        <f t="shared" si="12"/>
        <v>105000</v>
      </c>
      <c r="AV45" s="119">
        <f t="shared" ref="AV45:AV76" si="120">SUM(AW45-$AW$12)</f>
        <v>33</v>
      </c>
      <c r="AW45" s="119">
        <f t="shared" si="118"/>
        <v>1414</v>
      </c>
      <c r="AX45" s="202">
        <f t="shared" si="14"/>
        <v>0</v>
      </c>
      <c r="AY45" s="120">
        <f t="shared" si="15"/>
        <v>0</v>
      </c>
      <c r="AZ45" s="120">
        <f t="shared" si="70"/>
        <v>0</v>
      </c>
      <c r="BA45" s="121">
        <f t="shared" si="71"/>
        <v>0</v>
      </c>
      <c r="BB45" s="121">
        <f t="shared" si="16"/>
        <v>0</v>
      </c>
      <c r="BC45" s="122">
        <f t="shared" si="17"/>
        <v>0</v>
      </c>
      <c r="BD45" s="123"/>
      <c r="BE45" s="125"/>
      <c r="BF45" s="116">
        <f t="shared" si="72"/>
        <v>42736</v>
      </c>
      <c r="BG45" s="57"/>
      <c r="BH45" s="57"/>
      <c r="BI45" s="117"/>
      <c r="BJ45" s="118">
        <f t="shared" si="18"/>
        <v>105000</v>
      </c>
      <c r="BK45" s="119">
        <f t="shared" si="19"/>
        <v>33</v>
      </c>
      <c r="BL45" s="119">
        <f t="shared" si="20"/>
        <v>1414</v>
      </c>
      <c r="BM45" s="202">
        <f t="shared" si="21"/>
        <v>0</v>
      </c>
      <c r="BN45" s="120">
        <f t="shared" si="22"/>
        <v>0</v>
      </c>
      <c r="BO45" s="120">
        <f t="shared" si="73"/>
        <v>0</v>
      </c>
      <c r="BP45" s="121">
        <f t="shared" si="74"/>
        <v>0</v>
      </c>
      <c r="BQ45" s="121">
        <f t="shared" si="23"/>
        <v>0</v>
      </c>
      <c r="BR45" s="122">
        <f t="shared" si="24"/>
        <v>0</v>
      </c>
      <c r="BS45" s="123"/>
      <c r="BT45" s="125"/>
      <c r="BU45" s="116">
        <f t="shared" si="92"/>
        <v>42736</v>
      </c>
      <c r="BV45" s="57"/>
      <c r="BW45" s="57"/>
      <c r="BX45" s="117"/>
      <c r="BY45" s="118">
        <f t="shared" si="25"/>
        <v>105000</v>
      </c>
      <c r="BZ45" s="119">
        <f t="shared" ref="BZ45:BZ76" si="121">SUM(CA45-$AW$12)</f>
        <v>33</v>
      </c>
      <c r="CA45" s="119">
        <f t="shared" si="27"/>
        <v>1414</v>
      </c>
      <c r="CB45" s="202">
        <f t="shared" si="28"/>
        <v>0</v>
      </c>
      <c r="CC45" s="120">
        <f t="shared" si="93"/>
        <v>0</v>
      </c>
      <c r="CD45" s="120">
        <f t="shared" si="75"/>
        <v>0</v>
      </c>
      <c r="CE45" s="121">
        <f t="shared" si="76"/>
        <v>0</v>
      </c>
      <c r="CF45" s="121">
        <f t="shared" si="94"/>
        <v>0</v>
      </c>
      <c r="CG45" s="122">
        <f t="shared" si="95"/>
        <v>0</v>
      </c>
      <c r="CH45" s="123"/>
      <c r="CI45" s="125"/>
      <c r="CJ45" s="116">
        <f t="shared" si="77"/>
        <v>42736</v>
      </c>
      <c r="CK45" s="57"/>
      <c r="CL45" s="57"/>
      <c r="CM45" s="117"/>
      <c r="CN45" s="118">
        <f t="shared" si="32"/>
        <v>105000</v>
      </c>
      <c r="CO45" s="119">
        <f t="shared" si="33"/>
        <v>33</v>
      </c>
      <c r="CP45" s="119">
        <f t="shared" si="34"/>
        <v>1414</v>
      </c>
      <c r="CQ45" s="202">
        <f t="shared" si="35"/>
        <v>0</v>
      </c>
      <c r="CR45" s="120">
        <f t="shared" si="36"/>
        <v>0</v>
      </c>
      <c r="CS45" s="120">
        <f t="shared" si="78"/>
        <v>0</v>
      </c>
      <c r="CT45" s="121">
        <f t="shared" si="79"/>
        <v>0</v>
      </c>
      <c r="CU45" s="121">
        <f t="shared" si="37"/>
        <v>0</v>
      </c>
      <c r="CV45" s="122">
        <f t="shared" si="38"/>
        <v>0</v>
      </c>
      <c r="CW45" s="123"/>
      <c r="CX45" s="125"/>
      <c r="CY45" s="116">
        <f t="shared" si="80"/>
        <v>42736</v>
      </c>
      <c r="CZ45" s="57"/>
      <c r="DA45" s="117"/>
      <c r="DB45" s="118">
        <f t="shared" si="39"/>
        <v>105000</v>
      </c>
      <c r="DC45" s="119">
        <f t="shared" ref="DC45:DC76" si="122">SUM(DD45-$AW$12)</f>
        <v>33</v>
      </c>
      <c r="DD45" s="119">
        <f t="shared" si="41"/>
        <v>1414</v>
      </c>
      <c r="DE45" s="202">
        <f t="shared" si="42"/>
        <v>0</v>
      </c>
      <c r="DF45" s="120">
        <f t="shared" si="43"/>
        <v>0</v>
      </c>
      <c r="DG45" s="120">
        <f t="shared" si="81"/>
        <v>0</v>
      </c>
      <c r="DH45" s="121">
        <f t="shared" si="82"/>
        <v>0</v>
      </c>
      <c r="DI45" s="121">
        <f t="shared" si="44"/>
        <v>0</v>
      </c>
      <c r="DJ45" s="122">
        <f t="shared" si="45"/>
        <v>0</v>
      </c>
      <c r="DK45" s="123"/>
      <c r="DL45" s="125"/>
      <c r="DM45" s="116">
        <f t="shared" si="83"/>
        <v>42736</v>
      </c>
      <c r="DN45" s="57"/>
      <c r="DO45" s="117"/>
      <c r="DP45" s="118">
        <f t="shared" si="46"/>
        <v>105000</v>
      </c>
      <c r="DQ45" s="119">
        <f t="shared" si="47"/>
        <v>33</v>
      </c>
      <c r="DR45" s="119">
        <f t="shared" si="48"/>
        <v>1414</v>
      </c>
      <c r="DS45" s="202">
        <f t="shared" si="49"/>
        <v>0</v>
      </c>
      <c r="DT45" s="120">
        <f t="shared" si="50"/>
        <v>0</v>
      </c>
      <c r="DU45" s="120">
        <f t="shared" si="84"/>
        <v>0</v>
      </c>
      <c r="DV45" s="121">
        <f t="shared" si="85"/>
        <v>0</v>
      </c>
      <c r="DW45" s="121">
        <f t="shared" si="51"/>
        <v>0</v>
      </c>
      <c r="DX45" s="122">
        <f t="shared" si="52"/>
        <v>0</v>
      </c>
      <c r="DY45" s="123"/>
      <c r="DZ45" s="125"/>
      <c r="EA45" s="116">
        <f t="shared" si="86"/>
        <v>42736</v>
      </c>
      <c r="EB45" s="57"/>
      <c r="EC45" s="57"/>
      <c r="ED45" s="117"/>
      <c r="EE45" s="118">
        <f t="shared" si="53"/>
        <v>105000</v>
      </c>
      <c r="EF45" s="119">
        <f t="shared" ref="EF45:EF76" si="123">SUM(EG45-$AW$12)</f>
        <v>33</v>
      </c>
      <c r="EG45" s="119">
        <f t="shared" si="55"/>
        <v>1414</v>
      </c>
      <c r="EH45" s="202">
        <f t="shared" si="56"/>
        <v>0</v>
      </c>
      <c r="EI45" s="120">
        <f t="shared" si="57"/>
        <v>0</v>
      </c>
      <c r="EJ45" s="120">
        <f t="shared" si="87"/>
        <v>0</v>
      </c>
      <c r="EK45" s="121">
        <f t="shared" si="88"/>
        <v>0</v>
      </c>
      <c r="EL45" s="121">
        <f t="shared" si="58"/>
        <v>0</v>
      </c>
      <c r="EM45" s="122">
        <f t="shared" si="59"/>
        <v>0</v>
      </c>
      <c r="EN45" s="123"/>
      <c r="EO45" s="125"/>
      <c r="EP45" s="116">
        <f t="shared" si="89"/>
        <v>42736</v>
      </c>
      <c r="EQ45" s="57"/>
      <c r="ER45" s="57"/>
      <c r="ES45" s="117"/>
      <c r="ET45" s="118">
        <f t="shared" si="60"/>
        <v>105000</v>
      </c>
      <c r="EU45" s="119">
        <f t="shared" si="61"/>
        <v>33</v>
      </c>
      <c r="EV45" s="119">
        <f t="shared" si="62"/>
        <v>1414</v>
      </c>
      <c r="EW45" s="202">
        <f t="shared" si="63"/>
        <v>0</v>
      </c>
      <c r="EX45" s="120">
        <f t="shared" si="64"/>
        <v>0</v>
      </c>
      <c r="EY45" s="120">
        <f t="shared" si="90"/>
        <v>0</v>
      </c>
      <c r="EZ45" s="121">
        <f t="shared" si="91"/>
        <v>0</v>
      </c>
      <c r="FA45" s="121">
        <f t="shared" si="65"/>
        <v>0</v>
      </c>
      <c r="FB45" s="122">
        <f t="shared" si="66"/>
        <v>0</v>
      </c>
      <c r="FC45" s="123"/>
      <c r="FD45" s="125"/>
      <c r="FE45" s="116">
        <f t="shared" ref="FE45:FE76" si="124">$FE$12+FA45*30.4</f>
        <v>42736</v>
      </c>
      <c r="FF45" s="57"/>
    </row>
    <row r="46" spans="2:162" ht="13.5" x14ac:dyDescent="0.25">
      <c r="B46" s="196">
        <f t="shared" si="4"/>
        <v>37500</v>
      </c>
      <c r="C46" s="200">
        <f t="shared" si="0"/>
        <v>9.25</v>
      </c>
      <c r="D46" s="200">
        <v>1230.5</v>
      </c>
      <c r="E46" s="196">
        <v>166995</v>
      </c>
      <c r="F46" s="196">
        <f t="shared" si="68"/>
        <v>3043424</v>
      </c>
      <c r="G46" s="196">
        <f t="shared" si="5"/>
        <v>3652108.8</v>
      </c>
      <c r="H46" s="197">
        <f>(E46*$D$5)/B46</f>
        <v>5.3438400000000001</v>
      </c>
      <c r="I46" s="197">
        <f>H46+I45</f>
        <v>97.389568000000011</v>
      </c>
      <c r="J46" s="198">
        <f t="shared" si="3"/>
        <v>8.1157973333333349</v>
      </c>
      <c r="K46" s="198">
        <f t="shared" si="106"/>
        <v>0.56139405371418305</v>
      </c>
      <c r="L46" s="199">
        <f t="shared" si="7"/>
        <v>45696.642867200004</v>
      </c>
      <c r="M46" s="216"/>
      <c r="P46" s="3"/>
      <c r="AC46" s="76">
        <v>1415</v>
      </c>
      <c r="AD46" s="151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3"/>
      <c r="AT46" s="117"/>
      <c r="AU46" s="118">
        <f t="shared" si="12"/>
        <v>105000</v>
      </c>
      <c r="AV46" s="119">
        <f t="shared" si="120"/>
        <v>34</v>
      </c>
      <c r="AW46" s="119">
        <f t="shared" si="118"/>
        <v>1415</v>
      </c>
      <c r="AX46" s="202">
        <f t="shared" si="14"/>
        <v>0</v>
      </c>
      <c r="AY46" s="120">
        <f t="shared" si="15"/>
        <v>0</v>
      </c>
      <c r="AZ46" s="120">
        <f t="shared" si="70"/>
        <v>0</v>
      </c>
      <c r="BA46" s="121">
        <f t="shared" si="71"/>
        <v>0</v>
      </c>
      <c r="BB46" s="121">
        <f t="shared" si="16"/>
        <v>0</v>
      </c>
      <c r="BC46" s="122">
        <f t="shared" si="17"/>
        <v>0</v>
      </c>
      <c r="BD46" s="123"/>
      <c r="BE46" s="125"/>
      <c r="BF46" s="116">
        <f t="shared" si="72"/>
        <v>42736</v>
      </c>
      <c r="BG46" s="57"/>
      <c r="BH46" s="57"/>
      <c r="BI46" s="117"/>
      <c r="BJ46" s="118">
        <f t="shared" si="18"/>
        <v>105000</v>
      </c>
      <c r="BK46" s="119">
        <f t="shared" si="19"/>
        <v>34</v>
      </c>
      <c r="BL46" s="119">
        <f t="shared" si="20"/>
        <v>1415</v>
      </c>
      <c r="BM46" s="202">
        <f t="shared" si="21"/>
        <v>0</v>
      </c>
      <c r="BN46" s="120">
        <f t="shared" si="22"/>
        <v>0</v>
      </c>
      <c r="BO46" s="120">
        <f t="shared" si="73"/>
        <v>0</v>
      </c>
      <c r="BP46" s="121">
        <f t="shared" si="74"/>
        <v>0</v>
      </c>
      <c r="BQ46" s="121">
        <f t="shared" si="23"/>
        <v>0</v>
      </c>
      <c r="BR46" s="122">
        <f t="shared" si="24"/>
        <v>0</v>
      </c>
      <c r="BS46" s="123"/>
      <c r="BT46" s="125"/>
      <c r="BU46" s="116">
        <f t="shared" si="92"/>
        <v>42736</v>
      </c>
      <c r="BV46" s="57"/>
      <c r="BW46" s="57"/>
      <c r="BX46" s="117"/>
      <c r="BY46" s="118">
        <f t="shared" si="25"/>
        <v>105000</v>
      </c>
      <c r="BZ46" s="119">
        <f t="shared" si="121"/>
        <v>34</v>
      </c>
      <c r="CA46" s="119">
        <f t="shared" si="27"/>
        <v>1415</v>
      </c>
      <c r="CB46" s="202">
        <f t="shared" si="28"/>
        <v>0</v>
      </c>
      <c r="CC46" s="120">
        <f t="shared" si="93"/>
        <v>0</v>
      </c>
      <c r="CD46" s="120">
        <f t="shared" si="75"/>
        <v>0</v>
      </c>
      <c r="CE46" s="121">
        <f t="shared" si="76"/>
        <v>0</v>
      </c>
      <c r="CF46" s="121">
        <f t="shared" si="94"/>
        <v>0</v>
      </c>
      <c r="CG46" s="122">
        <f t="shared" si="95"/>
        <v>0</v>
      </c>
      <c r="CH46" s="123"/>
      <c r="CI46" s="125"/>
      <c r="CJ46" s="116">
        <f t="shared" si="77"/>
        <v>42736</v>
      </c>
      <c r="CK46" s="57"/>
      <c r="CL46" s="57"/>
      <c r="CM46" s="117"/>
      <c r="CN46" s="118">
        <f t="shared" si="32"/>
        <v>105000</v>
      </c>
      <c r="CO46" s="119">
        <f t="shared" si="33"/>
        <v>34</v>
      </c>
      <c r="CP46" s="119">
        <f t="shared" si="34"/>
        <v>1415</v>
      </c>
      <c r="CQ46" s="202">
        <f t="shared" si="35"/>
        <v>0</v>
      </c>
      <c r="CR46" s="120">
        <f t="shared" si="36"/>
        <v>0</v>
      </c>
      <c r="CS46" s="120">
        <f t="shared" si="78"/>
        <v>0</v>
      </c>
      <c r="CT46" s="121">
        <f t="shared" si="79"/>
        <v>0</v>
      </c>
      <c r="CU46" s="121">
        <f t="shared" si="37"/>
        <v>0</v>
      </c>
      <c r="CV46" s="122">
        <f t="shared" si="38"/>
        <v>0</v>
      </c>
      <c r="CW46" s="123"/>
      <c r="CX46" s="125"/>
      <c r="CY46" s="116">
        <f t="shared" si="80"/>
        <v>42736</v>
      </c>
      <c r="CZ46" s="57"/>
      <c r="DA46" s="117"/>
      <c r="DB46" s="118">
        <f t="shared" si="39"/>
        <v>105000</v>
      </c>
      <c r="DC46" s="119">
        <f t="shared" si="122"/>
        <v>34</v>
      </c>
      <c r="DD46" s="119">
        <f t="shared" si="41"/>
        <v>1415</v>
      </c>
      <c r="DE46" s="202">
        <f t="shared" si="42"/>
        <v>0</v>
      </c>
      <c r="DF46" s="120">
        <f t="shared" si="43"/>
        <v>0</v>
      </c>
      <c r="DG46" s="120">
        <f t="shared" si="81"/>
        <v>0</v>
      </c>
      <c r="DH46" s="121">
        <f t="shared" si="82"/>
        <v>0</v>
      </c>
      <c r="DI46" s="121">
        <f t="shared" si="44"/>
        <v>0</v>
      </c>
      <c r="DJ46" s="122">
        <f t="shared" si="45"/>
        <v>0</v>
      </c>
      <c r="DK46" s="123"/>
      <c r="DL46" s="125"/>
      <c r="DM46" s="116">
        <f t="shared" si="83"/>
        <v>42736</v>
      </c>
      <c r="DN46" s="57"/>
      <c r="DO46" s="117"/>
      <c r="DP46" s="118">
        <f t="shared" si="46"/>
        <v>105000</v>
      </c>
      <c r="DQ46" s="119">
        <f t="shared" si="47"/>
        <v>34</v>
      </c>
      <c r="DR46" s="119">
        <f t="shared" si="48"/>
        <v>1415</v>
      </c>
      <c r="DS46" s="202">
        <f t="shared" si="49"/>
        <v>0</v>
      </c>
      <c r="DT46" s="120">
        <f t="shared" si="50"/>
        <v>0</v>
      </c>
      <c r="DU46" s="120">
        <f t="shared" si="84"/>
        <v>0</v>
      </c>
      <c r="DV46" s="121">
        <f t="shared" si="85"/>
        <v>0</v>
      </c>
      <c r="DW46" s="121">
        <f t="shared" si="51"/>
        <v>0</v>
      </c>
      <c r="DX46" s="122">
        <f t="shared" si="52"/>
        <v>0</v>
      </c>
      <c r="DY46" s="123"/>
      <c r="DZ46" s="125"/>
      <c r="EA46" s="116">
        <f t="shared" si="86"/>
        <v>42736</v>
      </c>
      <c r="EB46" s="57"/>
      <c r="EC46" s="57"/>
      <c r="ED46" s="117"/>
      <c r="EE46" s="118">
        <f t="shared" si="53"/>
        <v>105000</v>
      </c>
      <c r="EF46" s="119">
        <f t="shared" si="123"/>
        <v>34</v>
      </c>
      <c r="EG46" s="119">
        <f t="shared" si="55"/>
        <v>1415</v>
      </c>
      <c r="EH46" s="202">
        <f t="shared" si="56"/>
        <v>0</v>
      </c>
      <c r="EI46" s="120">
        <f t="shared" si="57"/>
        <v>0</v>
      </c>
      <c r="EJ46" s="120">
        <f t="shared" si="87"/>
        <v>0</v>
      </c>
      <c r="EK46" s="121">
        <f t="shared" si="88"/>
        <v>0</v>
      </c>
      <c r="EL46" s="121">
        <f t="shared" si="58"/>
        <v>0</v>
      </c>
      <c r="EM46" s="122">
        <f t="shared" si="59"/>
        <v>0</v>
      </c>
      <c r="EN46" s="123"/>
      <c r="EO46" s="125"/>
      <c r="EP46" s="116">
        <f t="shared" si="89"/>
        <v>42736</v>
      </c>
      <c r="EQ46" s="57"/>
      <c r="ER46" s="57"/>
      <c r="ES46" s="117"/>
      <c r="ET46" s="118">
        <f t="shared" si="60"/>
        <v>105000</v>
      </c>
      <c r="EU46" s="119">
        <f t="shared" si="61"/>
        <v>34</v>
      </c>
      <c r="EV46" s="119">
        <f t="shared" si="62"/>
        <v>1415</v>
      </c>
      <c r="EW46" s="202">
        <f t="shared" si="63"/>
        <v>0</v>
      </c>
      <c r="EX46" s="120">
        <f t="shared" si="64"/>
        <v>0</v>
      </c>
      <c r="EY46" s="120">
        <f t="shared" si="90"/>
        <v>0</v>
      </c>
      <c r="EZ46" s="121">
        <f t="shared" si="91"/>
        <v>0</v>
      </c>
      <c r="FA46" s="121">
        <f t="shared" si="65"/>
        <v>0</v>
      </c>
      <c r="FB46" s="122">
        <f t="shared" si="66"/>
        <v>0</v>
      </c>
      <c r="FC46" s="123"/>
      <c r="FD46" s="125"/>
      <c r="FE46" s="116">
        <f t="shared" si="124"/>
        <v>42736</v>
      </c>
      <c r="FF46" s="57"/>
    </row>
    <row r="47" spans="2:162" ht="13.5" x14ac:dyDescent="0.25">
      <c r="B47" s="196">
        <f t="shared" si="4"/>
        <v>37500</v>
      </c>
      <c r="C47" s="200">
        <f t="shared" si="0"/>
        <v>9.5</v>
      </c>
      <c r="D47" s="200">
        <v>1230.75</v>
      </c>
      <c r="E47" s="196">
        <v>166354</v>
      </c>
      <c r="F47" s="196">
        <f t="shared" si="68"/>
        <v>3209778</v>
      </c>
      <c r="G47" s="196">
        <f t="shared" si="5"/>
        <v>3851733.5999999996</v>
      </c>
      <c r="H47" s="197">
        <f t="shared" ref="H47" si="125">(E47*$D$5)/B47</f>
        <v>5.3233280000000001</v>
      </c>
      <c r="I47" s="197">
        <f>H47+I46</f>
        <v>102.71289600000001</v>
      </c>
      <c r="J47" s="198">
        <f t="shared" si="3"/>
        <v>8.5594080000000012</v>
      </c>
      <c r="K47" s="198">
        <f t="shared" si="106"/>
        <v>0.56355723336980179</v>
      </c>
      <c r="L47" s="199">
        <f t="shared" si="7"/>
        <v>45858.472038400003</v>
      </c>
      <c r="M47" s="216"/>
      <c r="P47" s="3"/>
      <c r="AC47" s="76">
        <v>1416</v>
      </c>
      <c r="AD47" s="151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3"/>
      <c r="AT47" s="117"/>
      <c r="AU47" s="118">
        <f t="shared" si="12"/>
        <v>105000</v>
      </c>
      <c r="AV47" s="119">
        <f t="shared" si="120"/>
        <v>35</v>
      </c>
      <c r="AW47" s="119">
        <f t="shared" si="118"/>
        <v>1416</v>
      </c>
      <c r="AX47" s="202">
        <f t="shared" si="14"/>
        <v>0</v>
      </c>
      <c r="AY47" s="120">
        <f t="shared" si="15"/>
        <v>0</v>
      </c>
      <c r="AZ47" s="120">
        <f t="shared" si="70"/>
        <v>0</v>
      </c>
      <c r="BA47" s="121">
        <f t="shared" si="71"/>
        <v>0</v>
      </c>
      <c r="BB47" s="121">
        <f t="shared" si="16"/>
        <v>0</v>
      </c>
      <c r="BC47" s="122">
        <f t="shared" si="17"/>
        <v>0</v>
      </c>
      <c r="BD47" s="123"/>
      <c r="BE47" s="125"/>
      <c r="BF47" s="116">
        <f t="shared" si="72"/>
        <v>42736</v>
      </c>
      <c r="BG47" s="57"/>
      <c r="BH47" s="57"/>
      <c r="BI47" s="117"/>
      <c r="BJ47" s="118">
        <f t="shared" si="18"/>
        <v>105000</v>
      </c>
      <c r="BK47" s="119">
        <f t="shared" si="19"/>
        <v>35</v>
      </c>
      <c r="BL47" s="119">
        <f t="shared" si="20"/>
        <v>1416</v>
      </c>
      <c r="BM47" s="202">
        <f t="shared" si="21"/>
        <v>0</v>
      </c>
      <c r="BN47" s="120">
        <f t="shared" si="22"/>
        <v>0</v>
      </c>
      <c r="BO47" s="120">
        <f t="shared" si="73"/>
        <v>0</v>
      </c>
      <c r="BP47" s="121">
        <f t="shared" si="74"/>
        <v>0</v>
      </c>
      <c r="BQ47" s="121">
        <f t="shared" si="23"/>
        <v>0</v>
      </c>
      <c r="BR47" s="122">
        <f t="shared" si="24"/>
        <v>0</v>
      </c>
      <c r="BS47" s="123"/>
      <c r="BT47" s="125"/>
      <c r="BU47" s="116">
        <f t="shared" si="92"/>
        <v>42736</v>
      </c>
      <c r="BV47" s="57"/>
      <c r="BW47" s="57"/>
      <c r="BX47" s="117"/>
      <c r="BY47" s="118">
        <f t="shared" si="25"/>
        <v>105000</v>
      </c>
      <c r="BZ47" s="119">
        <f t="shared" si="121"/>
        <v>35</v>
      </c>
      <c r="CA47" s="119">
        <f t="shared" si="27"/>
        <v>1416</v>
      </c>
      <c r="CB47" s="202">
        <f t="shared" si="28"/>
        <v>0</v>
      </c>
      <c r="CC47" s="120">
        <f t="shared" si="93"/>
        <v>0</v>
      </c>
      <c r="CD47" s="120">
        <f t="shared" si="75"/>
        <v>0</v>
      </c>
      <c r="CE47" s="121">
        <f t="shared" si="76"/>
        <v>0</v>
      </c>
      <c r="CF47" s="121">
        <f t="shared" si="94"/>
        <v>0</v>
      </c>
      <c r="CG47" s="122">
        <f t="shared" si="95"/>
        <v>0</v>
      </c>
      <c r="CH47" s="123"/>
      <c r="CI47" s="125"/>
      <c r="CJ47" s="116">
        <f t="shared" si="77"/>
        <v>42736</v>
      </c>
      <c r="CK47" s="57"/>
      <c r="CL47" s="57"/>
      <c r="CM47" s="117"/>
      <c r="CN47" s="118">
        <f>CN46</f>
        <v>105000</v>
      </c>
      <c r="CO47" s="119">
        <f t="shared" si="33"/>
        <v>35</v>
      </c>
      <c r="CP47" s="119">
        <f t="shared" si="34"/>
        <v>1416</v>
      </c>
      <c r="CQ47" s="202">
        <f t="shared" si="35"/>
        <v>0</v>
      </c>
      <c r="CR47" s="120">
        <f t="shared" si="36"/>
        <v>0</v>
      </c>
      <c r="CS47" s="120">
        <f t="shared" si="78"/>
        <v>0</v>
      </c>
      <c r="CT47" s="121">
        <f t="shared" si="79"/>
        <v>0</v>
      </c>
      <c r="CU47" s="121">
        <f t="shared" si="37"/>
        <v>0</v>
      </c>
      <c r="CV47" s="122">
        <f t="shared" si="38"/>
        <v>0</v>
      </c>
      <c r="CW47" s="123"/>
      <c r="CX47" s="125"/>
      <c r="CY47" s="116">
        <f t="shared" si="80"/>
        <v>42736</v>
      </c>
      <c r="CZ47" s="57"/>
      <c r="DA47" s="117"/>
      <c r="DB47" s="118">
        <f>DB46</f>
        <v>105000</v>
      </c>
      <c r="DC47" s="119">
        <f t="shared" si="122"/>
        <v>35</v>
      </c>
      <c r="DD47" s="119">
        <f t="shared" si="41"/>
        <v>1416</v>
      </c>
      <c r="DE47" s="202">
        <f t="shared" si="42"/>
        <v>0</v>
      </c>
      <c r="DF47" s="120">
        <f t="shared" si="43"/>
        <v>0</v>
      </c>
      <c r="DG47" s="120">
        <f t="shared" si="81"/>
        <v>0</v>
      </c>
      <c r="DH47" s="121">
        <f t="shared" si="82"/>
        <v>0</v>
      </c>
      <c r="DI47" s="121">
        <f t="shared" si="44"/>
        <v>0</v>
      </c>
      <c r="DJ47" s="122">
        <f t="shared" si="45"/>
        <v>0</v>
      </c>
      <c r="DK47" s="123"/>
      <c r="DL47" s="125"/>
      <c r="DM47" s="116">
        <f t="shared" si="83"/>
        <v>42736</v>
      </c>
      <c r="DN47" s="57"/>
      <c r="DO47" s="117"/>
      <c r="DP47" s="118">
        <f>DP46</f>
        <v>105000</v>
      </c>
      <c r="DQ47" s="119">
        <f t="shared" si="47"/>
        <v>35</v>
      </c>
      <c r="DR47" s="119">
        <f t="shared" si="48"/>
        <v>1416</v>
      </c>
      <c r="DS47" s="202">
        <f t="shared" si="49"/>
        <v>0</v>
      </c>
      <c r="DT47" s="120">
        <f t="shared" si="50"/>
        <v>0</v>
      </c>
      <c r="DU47" s="120">
        <f t="shared" si="84"/>
        <v>0</v>
      </c>
      <c r="DV47" s="121">
        <f t="shared" si="85"/>
        <v>0</v>
      </c>
      <c r="DW47" s="121">
        <f t="shared" si="51"/>
        <v>0</v>
      </c>
      <c r="DX47" s="122">
        <f t="shared" si="52"/>
        <v>0</v>
      </c>
      <c r="DY47" s="123"/>
      <c r="DZ47" s="125"/>
      <c r="EA47" s="116">
        <f t="shared" si="86"/>
        <v>42736</v>
      </c>
      <c r="EB47" s="57"/>
      <c r="EC47" s="57"/>
      <c r="ED47" s="117"/>
      <c r="EE47" s="118">
        <f>EE46</f>
        <v>105000</v>
      </c>
      <c r="EF47" s="119">
        <f t="shared" si="123"/>
        <v>35</v>
      </c>
      <c r="EG47" s="119">
        <f t="shared" si="55"/>
        <v>1416</v>
      </c>
      <c r="EH47" s="202">
        <f t="shared" si="56"/>
        <v>0</v>
      </c>
      <c r="EI47" s="120">
        <f t="shared" si="57"/>
        <v>0</v>
      </c>
      <c r="EJ47" s="120">
        <f t="shared" si="87"/>
        <v>0</v>
      </c>
      <c r="EK47" s="121">
        <f t="shared" si="88"/>
        <v>0</v>
      </c>
      <c r="EL47" s="121">
        <f t="shared" si="58"/>
        <v>0</v>
      </c>
      <c r="EM47" s="122">
        <f t="shared" si="59"/>
        <v>0</v>
      </c>
      <c r="EN47" s="123"/>
      <c r="EO47" s="125"/>
      <c r="EP47" s="116">
        <f t="shared" si="89"/>
        <v>42736</v>
      </c>
      <c r="EQ47" s="57"/>
      <c r="ER47" s="57"/>
      <c r="ES47" s="117"/>
      <c r="ET47" s="118">
        <f>ET46</f>
        <v>105000</v>
      </c>
      <c r="EU47" s="119">
        <f t="shared" si="61"/>
        <v>35</v>
      </c>
      <c r="EV47" s="119">
        <f t="shared" si="62"/>
        <v>1416</v>
      </c>
      <c r="EW47" s="202">
        <f t="shared" si="63"/>
        <v>0</v>
      </c>
      <c r="EX47" s="120">
        <f t="shared" si="64"/>
        <v>0</v>
      </c>
      <c r="EY47" s="120">
        <f t="shared" si="90"/>
        <v>0</v>
      </c>
      <c r="EZ47" s="121">
        <f t="shared" si="91"/>
        <v>0</v>
      </c>
      <c r="FA47" s="121">
        <f t="shared" si="65"/>
        <v>0</v>
      </c>
      <c r="FB47" s="122">
        <f t="shared" si="66"/>
        <v>0</v>
      </c>
      <c r="FC47" s="123"/>
      <c r="FD47" s="125"/>
      <c r="FE47" s="116">
        <f t="shared" si="124"/>
        <v>42736</v>
      </c>
      <c r="FF47" s="57"/>
    </row>
    <row r="48" spans="2:162" ht="13.5" x14ac:dyDescent="0.25">
      <c r="B48" s="196">
        <f t="shared" si="4"/>
        <v>37500</v>
      </c>
      <c r="C48" s="200">
        <f t="shared" si="0"/>
        <v>9.75</v>
      </c>
      <c r="D48" s="200">
        <v>1231</v>
      </c>
      <c r="E48" s="196">
        <v>165715</v>
      </c>
      <c r="F48" s="196">
        <f t="shared" si="68"/>
        <v>3375493</v>
      </c>
      <c r="G48" s="196">
        <f t="shared" si="5"/>
        <v>4050591.5999999996</v>
      </c>
      <c r="H48" s="197">
        <f t="shared" ref="H48" si="126">(E48*$D$4)/B48</f>
        <v>5.30288</v>
      </c>
      <c r="I48" s="197">
        <f>H48+I47</f>
        <v>108.01577600000002</v>
      </c>
      <c r="J48" s="198">
        <f t="shared" si="3"/>
        <v>9.0013146666666675</v>
      </c>
      <c r="K48" s="198">
        <f t="shared" si="106"/>
        <v>0.56573032012793045</v>
      </c>
      <c r="L48" s="199">
        <f t="shared" si="7"/>
        <v>46019.679590400003</v>
      </c>
      <c r="M48" s="216"/>
      <c r="P48" s="3"/>
      <c r="AC48" s="76">
        <v>1417</v>
      </c>
      <c r="AD48" s="151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3"/>
      <c r="AT48" s="117"/>
      <c r="AU48" s="118">
        <f t="shared" si="12"/>
        <v>105000</v>
      </c>
      <c r="AV48" s="119">
        <f t="shared" si="120"/>
        <v>36</v>
      </c>
      <c r="AW48" s="119">
        <f t="shared" si="118"/>
        <v>1417</v>
      </c>
      <c r="AX48" s="202">
        <f t="shared" si="14"/>
        <v>0</v>
      </c>
      <c r="AY48" s="120">
        <f t="shared" si="15"/>
        <v>0</v>
      </c>
      <c r="AZ48" s="120">
        <f t="shared" si="70"/>
        <v>0</v>
      </c>
      <c r="BA48" s="121">
        <f t="shared" si="71"/>
        <v>0</v>
      </c>
      <c r="BB48" s="121">
        <f t="shared" si="16"/>
        <v>0</v>
      </c>
      <c r="BC48" s="122">
        <f t="shared" si="17"/>
        <v>0</v>
      </c>
      <c r="BD48" s="123"/>
      <c r="BE48" s="125"/>
      <c r="BF48" s="116">
        <f t="shared" si="72"/>
        <v>42736</v>
      </c>
      <c r="BG48" s="57"/>
      <c r="BH48" s="57"/>
      <c r="BI48" s="117"/>
      <c r="BJ48" s="118">
        <f t="shared" si="18"/>
        <v>105000</v>
      </c>
      <c r="BK48" s="119">
        <f t="shared" si="19"/>
        <v>36</v>
      </c>
      <c r="BL48" s="119">
        <f t="shared" si="20"/>
        <v>1417</v>
      </c>
      <c r="BM48" s="202">
        <f t="shared" si="21"/>
        <v>0</v>
      </c>
      <c r="BN48" s="120">
        <f t="shared" si="22"/>
        <v>0</v>
      </c>
      <c r="BO48" s="120">
        <f t="shared" si="73"/>
        <v>0</v>
      </c>
      <c r="BP48" s="121">
        <f t="shared" si="74"/>
        <v>0</v>
      </c>
      <c r="BQ48" s="121">
        <f t="shared" si="23"/>
        <v>0</v>
      </c>
      <c r="BR48" s="122">
        <f t="shared" si="24"/>
        <v>0</v>
      </c>
      <c r="BS48" s="123"/>
      <c r="BT48" s="125"/>
      <c r="BU48" s="116">
        <f t="shared" si="92"/>
        <v>42736</v>
      </c>
      <c r="BV48" s="57"/>
      <c r="BW48" s="57"/>
      <c r="BX48" s="117"/>
      <c r="BY48" s="118">
        <f t="shared" si="25"/>
        <v>105000</v>
      </c>
      <c r="BZ48" s="119">
        <f t="shared" si="121"/>
        <v>36</v>
      </c>
      <c r="CA48" s="119">
        <f t="shared" si="27"/>
        <v>1417</v>
      </c>
      <c r="CB48" s="202">
        <f t="shared" si="28"/>
        <v>0</v>
      </c>
      <c r="CC48" s="120">
        <f t="shared" si="93"/>
        <v>0</v>
      </c>
      <c r="CD48" s="120">
        <f t="shared" si="75"/>
        <v>0</v>
      </c>
      <c r="CE48" s="121">
        <f t="shared" si="76"/>
        <v>0</v>
      </c>
      <c r="CF48" s="121">
        <f t="shared" si="94"/>
        <v>0</v>
      </c>
      <c r="CG48" s="122">
        <f t="shared" si="95"/>
        <v>0</v>
      </c>
      <c r="CH48" s="123"/>
      <c r="CI48" s="125"/>
      <c r="CJ48" s="116">
        <f t="shared" si="77"/>
        <v>42736</v>
      </c>
      <c r="CK48" s="57"/>
      <c r="CL48" s="57"/>
      <c r="CM48" s="117"/>
      <c r="CN48" s="118">
        <f t="shared" si="32"/>
        <v>105000</v>
      </c>
      <c r="CO48" s="119">
        <f t="shared" si="33"/>
        <v>36</v>
      </c>
      <c r="CP48" s="119">
        <f t="shared" si="34"/>
        <v>1417</v>
      </c>
      <c r="CQ48" s="202">
        <f t="shared" si="35"/>
        <v>0</v>
      </c>
      <c r="CR48" s="120">
        <f t="shared" si="36"/>
        <v>0</v>
      </c>
      <c r="CS48" s="120">
        <f t="shared" si="78"/>
        <v>0</v>
      </c>
      <c r="CT48" s="121">
        <f t="shared" si="79"/>
        <v>0</v>
      </c>
      <c r="CU48" s="121">
        <f t="shared" si="37"/>
        <v>0</v>
      </c>
      <c r="CV48" s="122">
        <f t="shared" si="38"/>
        <v>0</v>
      </c>
      <c r="CW48" s="123"/>
      <c r="CX48" s="125"/>
      <c r="CY48" s="116">
        <f t="shared" si="80"/>
        <v>42736</v>
      </c>
      <c r="CZ48" s="57"/>
      <c r="DA48" s="117"/>
      <c r="DB48" s="118">
        <f t="shared" si="39"/>
        <v>105000</v>
      </c>
      <c r="DC48" s="119">
        <f t="shared" si="122"/>
        <v>36</v>
      </c>
      <c r="DD48" s="119">
        <f t="shared" si="41"/>
        <v>1417</v>
      </c>
      <c r="DE48" s="202">
        <f t="shared" si="42"/>
        <v>0</v>
      </c>
      <c r="DF48" s="120">
        <f t="shared" si="43"/>
        <v>0</v>
      </c>
      <c r="DG48" s="120">
        <f t="shared" si="81"/>
        <v>0</v>
      </c>
      <c r="DH48" s="121">
        <f t="shared" si="82"/>
        <v>0</v>
      </c>
      <c r="DI48" s="121">
        <f t="shared" si="44"/>
        <v>0</v>
      </c>
      <c r="DJ48" s="122">
        <f t="shared" si="45"/>
        <v>0</v>
      </c>
      <c r="DK48" s="123"/>
      <c r="DL48" s="125"/>
      <c r="DM48" s="116">
        <f t="shared" si="83"/>
        <v>42736</v>
      </c>
      <c r="DN48" s="57"/>
      <c r="DO48" s="117"/>
      <c r="DP48" s="118">
        <f t="shared" si="46"/>
        <v>105000</v>
      </c>
      <c r="DQ48" s="119">
        <f t="shared" si="47"/>
        <v>36</v>
      </c>
      <c r="DR48" s="119">
        <f t="shared" si="48"/>
        <v>1417</v>
      </c>
      <c r="DS48" s="202">
        <f t="shared" si="49"/>
        <v>0</v>
      </c>
      <c r="DT48" s="120">
        <f t="shared" si="50"/>
        <v>0</v>
      </c>
      <c r="DU48" s="120">
        <f t="shared" si="84"/>
        <v>0</v>
      </c>
      <c r="DV48" s="121">
        <f t="shared" si="85"/>
        <v>0</v>
      </c>
      <c r="DW48" s="121">
        <f t="shared" si="51"/>
        <v>0</v>
      </c>
      <c r="DX48" s="122">
        <f t="shared" si="52"/>
        <v>0</v>
      </c>
      <c r="DY48" s="123"/>
      <c r="DZ48" s="125"/>
      <c r="EA48" s="116">
        <f t="shared" si="86"/>
        <v>42736</v>
      </c>
      <c r="EB48" s="57"/>
      <c r="EC48" s="57"/>
      <c r="ED48" s="117"/>
      <c r="EE48" s="118">
        <f t="shared" si="53"/>
        <v>105000</v>
      </c>
      <c r="EF48" s="119">
        <f t="shared" si="123"/>
        <v>36</v>
      </c>
      <c r="EG48" s="119">
        <f t="shared" si="55"/>
        <v>1417</v>
      </c>
      <c r="EH48" s="202">
        <f t="shared" si="56"/>
        <v>0</v>
      </c>
      <c r="EI48" s="120">
        <f t="shared" si="57"/>
        <v>0</v>
      </c>
      <c r="EJ48" s="120">
        <f t="shared" si="87"/>
        <v>0</v>
      </c>
      <c r="EK48" s="121">
        <f t="shared" si="88"/>
        <v>0</v>
      </c>
      <c r="EL48" s="121">
        <f t="shared" si="58"/>
        <v>0</v>
      </c>
      <c r="EM48" s="122">
        <f t="shared" si="59"/>
        <v>0</v>
      </c>
      <c r="EN48" s="123"/>
      <c r="EO48" s="125"/>
      <c r="EP48" s="116">
        <f t="shared" si="89"/>
        <v>42736</v>
      </c>
      <c r="EQ48" s="57"/>
      <c r="ER48" s="57"/>
      <c r="ES48" s="117"/>
      <c r="ET48" s="118">
        <f t="shared" si="60"/>
        <v>105000</v>
      </c>
      <c r="EU48" s="119">
        <f t="shared" si="61"/>
        <v>36</v>
      </c>
      <c r="EV48" s="119">
        <f t="shared" si="62"/>
        <v>1417</v>
      </c>
      <c r="EW48" s="202">
        <f t="shared" si="63"/>
        <v>0</v>
      </c>
      <c r="EX48" s="120">
        <f t="shared" si="64"/>
        <v>0</v>
      </c>
      <c r="EY48" s="120">
        <f t="shared" si="90"/>
        <v>0</v>
      </c>
      <c r="EZ48" s="121">
        <f t="shared" si="91"/>
        <v>0</v>
      </c>
      <c r="FA48" s="121">
        <f t="shared" si="65"/>
        <v>0</v>
      </c>
      <c r="FB48" s="122">
        <f t="shared" si="66"/>
        <v>0</v>
      </c>
      <c r="FC48" s="123"/>
      <c r="FD48" s="125"/>
      <c r="FE48" s="116">
        <f t="shared" si="124"/>
        <v>42736</v>
      </c>
      <c r="FF48" s="57"/>
    </row>
    <row r="49" spans="2:162" ht="13.5" x14ac:dyDescent="0.25">
      <c r="B49" s="196">
        <f t="shared" si="4"/>
        <v>37500</v>
      </c>
      <c r="C49" s="200">
        <f t="shared" si="0"/>
        <v>10</v>
      </c>
      <c r="D49" s="200">
        <v>1231.25</v>
      </c>
      <c r="E49" s="196">
        <v>165076</v>
      </c>
      <c r="F49" s="196">
        <f t="shared" si="68"/>
        <v>3540569</v>
      </c>
      <c r="G49" s="196">
        <f t="shared" si="5"/>
        <v>4248682.8</v>
      </c>
      <c r="H49" s="197">
        <f t="shared" ref="H49" si="127">(E49*$D$5)/B49</f>
        <v>5.2824319999999991</v>
      </c>
      <c r="I49" s="197">
        <f t="shared" ref="I49:I108" si="128">H49+I48</f>
        <v>113.29820800000002</v>
      </c>
      <c r="J49" s="198">
        <f t="shared" si="3"/>
        <v>9.4415173333333353</v>
      </c>
      <c r="K49" s="198">
        <f t="shared" si="106"/>
        <v>0.56792023068162556</v>
      </c>
      <c r="L49" s="199">
        <f t="shared" si="7"/>
        <v>46180.265523200003</v>
      </c>
      <c r="M49" s="216"/>
      <c r="P49" s="3"/>
      <c r="AC49" s="76">
        <v>1418</v>
      </c>
      <c r="AD49" s="151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3"/>
      <c r="AT49" s="117"/>
      <c r="AU49" s="118">
        <f t="shared" si="12"/>
        <v>105000</v>
      </c>
      <c r="AV49" s="119">
        <f t="shared" si="120"/>
        <v>37</v>
      </c>
      <c r="AW49" s="119">
        <f t="shared" si="118"/>
        <v>1418</v>
      </c>
      <c r="AX49" s="202">
        <f t="shared" si="14"/>
        <v>0</v>
      </c>
      <c r="AY49" s="120">
        <f t="shared" si="15"/>
        <v>0</v>
      </c>
      <c r="AZ49" s="120">
        <f t="shared" si="70"/>
        <v>0</v>
      </c>
      <c r="BA49" s="121">
        <f t="shared" si="71"/>
        <v>0</v>
      </c>
      <c r="BB49" s="121">
        <f t="shared" si="16"/>
        <v>0</v>
      </c>
      <c r="BC49" s="122">
        <f t="shared" si="17"/>
        <v>0</v>
      </c>
      <c r="BD49" s="123"/>
      <c r="BE49" s="125"/>
      <c r="BF49" s="116">
        <f t="shared" si="72"/>
        <v>42736</v>
      </c>
      <c r="BG49" s="57"/>
      <c r="BH49" s="57"/>
      <c r="BI49" s="117"/>
      <c r="BJ49" s="118">
        <f t="shared" si="18"/>
        <v>105000</v>
      </c>
      <c r="BK49" s="119">
        <f t="shared" si="19"/>
        <v>37</v>
      </c>
      <c r="BL49" s="119">
        <f t="shared" si="20"/>
        <v>1418</v>
      </c>
      <c r="BM49" s="202">
        <f t="shared" si="21"/>
        <v>0</v>
      </c>
      <c r="BN49" s="120">
        <f t="shared" si="22"/>
        <v>0</v>
      </c>
      <c r="BO49" s="120">
        <f t="shared" si="73"/>
        <v>0</v>
      </c>
      <c r="BP49" s="121">
        <f t="shared" si="74"/>
        <v>0</v>
      </c>
      <c r="BQ49" s="121">
        <f t="shared" si="23"/>
        <v>0</v>
      </c>
      <c r="BR49" s="122">
        <f t="shared" si="24"/>
        <v>0</v>
      </c>
      <c r="BS49" s="123"/>
      <c r="BT49" s="125"/>
      <c r="BU49" s="116">
        <f t="shared" si="92"/>
        <v>42736</v>
      </c>
      <c r="BV49" s="57"/>
      <c r="BW49" s="57"/>
      <c r="BX49" s="117"/>
      <c r="BY49" s="118">
        <f t="shared" si="25"/>
        <v>105000</v>
      </c>
      <c r="BZ49" s="119">
        <f t="shared" si="121"/>
        <v>37</v>
      </c>
      <c r="CA49" s="119">
        <f t="shared" si="27"/>
        <v>1418</v>
      </c>
      <c r="CB49" s="202">
        <f t="shared" si="28"/>
        <v>0</v>
      </c>
      <c r="CC49" s="120">
        <f t="shared" si="93"/>
        <v>0</v>
      </c>
      <c r="CD49" s="120">
        <f t="shared" si="75"/>
        <v>0</v>
      </c>
      <c r="CE49" s="121">
        <f t="shared" si="76"/>
        <v>0</v>
      </c>
      <c r="CF49" s="121">
        <f t="shared" si="94"/>
        <v>0</v>
      </c>
      <c r="CG49" s="122">
        <f t="shared" si="95"/>
        <v>0</v>
      </c>
      <c r="CH49" s="123"/>
      <c r="CI49" s="125"/>
      <c r="CJ49" s="116">
        <f t="shared" si="77"/>
        <v>42736</v>
      </c>
      <c r="CK49" s="57"/>
      <c r="CL49" s="57"/>
      <c r="CM49" s="117"/>
      <c r="CN49" s="118">
        <f t="shared" si="32"/>
        <v>105000</v>
      </c>
      <c r="CO49" s="119">
        <f t="shared" si="33"/>
        <v>37</v>
      </c>
      <c r="CP49" s="119">
        <f t="shared" si="34"/>
        <v>1418</v>
      </c>
      <c r="CQ49" s="202">
        <f t="shared" si="35"/>
        <v>0</v>
      </c>
      <c r="CR49" s="120">
        <f t="shared" si="36"/>
        <v>0</v>
      </c>
      <c r="CS49" s="120">
        <f t="shared" si="78"/>
        <v>0</v>
      </c>
      <c r="CT49" s="121">
        <f t="shared" si="79"/>
        <v>0</v>
      </c>
      <c r="CU49" s="121">
        <f t="shared" si="37"/>
        <v>0</v>
      </c>
      <c r="CV49" s="122">
        <f t="shared" si="38"/>
        <v>0</v>
      </c>
      <c r="CW49" s="123"/>
      <c r="CX49" s="125"/>
      <c r="CY49" s="116">
        <f t="shared" si="80"/>
        <v>42736</v>
      </c>
      <c r="CZ49" s="57"/>
      <c r="DA49" s="117"/>
      <c r="DB49" s="118">
        <f t="shared" si="39"/>
        <v>105000</v>
      </c>
      <c r="DC49" s="119">
        <f t="shared" si="122"/>
        <v>37</v>
      </c>
      <c r="DD49" s="119">
        <f t="shared" si="41"/>
        <v>1418</v>
      </c>
      <c r="DE49" s="202">
        <f t="shared" si="42"/>
        <v>0</v>
      </c>
      <c r="DF49" s="120">
        <f t="shared" si="43"/>
        <v>0</v>
      </c>
      <c r="DG49" s="120">
        <f t="shared" si="81"/>
        <v>0</v>
      </c>
      <c r="DH49" s="121">
        <f t="shared" si="82"/>
        <v>0</v>
      </c>
      <c r="DI49" s="121">
        <f t="shared" si="44"/>
        <v>0</v>
      </c>
      <c r="DJ49" s="122">
        <f t="shared" si="45"/>
        <v>0</v>
      </c>
      <c r="DK49" s="123"/>
      <c r="DL49" s="125"/>
      <c r="DM49" s="116">
        <f t="shared" si="83"/>
        <v>42736</v>
      </c>
      <c r="DN49" s="57"/>
      <c r="DO49" s="117"/>
      <c r="DP49" s="118">
        <f t="shared" si="46"/>
        <v>105000</v>
      </c>
      <c r="DQ49" s="119">
        <f t="shared" si="47"/>
        <v>37</v>
      </c>
      <c r="DR49" s="119">
        <f t="shared" si="48"/>
        <v>1418</v>
      </c>
      <c r="DS49" s="202">
        <f t="shared" si="49"/>
        <v>0</v>
      </c>
      <c r="DT49" s="120">
        <f t="shared" si="50"/>
        <v>0</v>
      </c>
      <c r="DU49" s="120">
        <f t="shared" si="84"/>
        <v>0</v>
      </c>
      <c r="DV49" s="121">
        <f t="shared" si="85"/>
        <v>0</v>
      </c>
      <c r="DW49" s="121">
        <f t="shared" si="51"/>
        <v>0</v>
      </c>
      <c r="DX49" s="122">
        <f t="shared" si="52"/>
        <v>0</v>
      </c>
      <c r="DY49" s="123"/>
      <c r="DZ49" s="125"/>
      <c r="EA49" s="116">
        <f t="shared" si="86"/>
        <v>42736</v>
      </c>
      <c r="EB49" s="57"/>
      <c r="EC49" s="57"/>
      <c r="ED49" s="117"/>
      <c r="EE49" s="118">
        <f t="shared" si="53"/>
        <v>105000</v>
      </c>
      <c r="EF49" s="119">
        <f t="shared" si="123"/>
        <v>37</v>
      </c>
      <c r="EG49" s="119">
        <f t="shared" si="55"/>
        <v>1418</v>
      </c>
      <c r="EH49" s="202">
        <f t="shared" si="56"/>
        <v>0</v>
      </c>
      <c r="EI49" s="120">
        <f t="shared" si="57"/>
        <v>0</v>
      </c>
      <c r="EJ49" s="120">
        <f t="shared" si="87"/>
        <v>0</v>
      </c>
      <c r="EK49" s="121">
        <f t="shared" si="88"/>
        <v>0</v>
      </c>
      <c r="EL49" s="121">
        <f t="shared" si="58"/>
        <v>0</v>
      </c>
      <c r="EM49" s="122">
        <f t="shared" si="59"/>
        <v>0</v>
      </c>
      <c r="EN49" s="123"/>
      <c r="EO49" s="125"/>
      <c r="EP49" s="116">
        <f t="shared" si="89"/>
        <v>42736</v>
      </c>
      <c r="EQ49" s="57"/>
      <c r="ER49" s="57"/>
      <c r="ES49" s="117"/>
      <c r="ET49" s="118">
        <f t="shared" si="60"/>
        <v>105000</v>
      </c>
      <c r="EU49" s="119">
        <f t="shared" si="61"/>
        <v>37</v>
      </c>
      <c r="EV49" s="119">
        <f t="shared" si="62"/>
        <v>1418</v>
      </c>
      <c r="EW49" s="202">
        <f t="shared" si="63"/>
        <v>0</v>
      </c>
      <c r="EX49" s="120">
        <f t="shared" si="64"/>
        <v>0</v>
      </c>
      <c r="EY49" s="120">
        <f t="shared" si="90"/>
        <v>0</v>
      </c>
      <c r="EZ49" s="121">
        <f t="shared" si="91"/>
        <v>0</v>
      </c>
      <c r="FA49" s="121">
        <f t="shared" si="65"/>
        <v>0</v>
      </c>
      <c r="FB49" s="122">
        <f t="shared" si="66"/>
        <v>0</v>
      </c>
      <c r="FC49" s="123"/>
      <c r="FD49" s="125"/>
      <c r="FE49" s="116">
        <f t="shared" si="124"/>
        <v>42736</v>
      </c>
      <c r="FF49" s="57"/>
    </row>
    <row r="50" spans="2:162" ht="13.5" x14ac:dyDescent="0.25">
      <c r="B50" s="196">
        <f t="shared" si="4"/>
        <v>37500</v>
      </c>
      <c r="C50" s="200">
        <f t="shared" si="0"/>
        <v>10.25</v>
      </c>
      <c r="D50" s="200">
        <v>1231.5</v>
      </c>
      <c r="E50" s="196">
        <v>164438</v>
      </c>
      <c r="F50" s="196">
        <f t="shared" si="68"/>
        <v>3705007</v>
      </c>
      <c r="G50" s="196">
        <f t="shared" si="5"/>
        <v>4446008.3999999994</v>
      </c>
      <c r="H50" s="197">
        <f t="shared" ref="H50" si="129">(E50*$D$4)/B50</f>
        <v>5.262016</v>
      </c>
      <c r="I50" s="197">
        <f t="shared" si="128"/>
        <v>118.56022400000002</v>
      </c>
      <c r="J50" s="198">
        <f t="shared" si="3"/>
        <v>9.8800186666666683</v>
      </c>
      <c r="K50" s="198">
        <f t="shared" si="106"/>
        <v>0.57012369403665819</v>
      </c>
      <c r="L50" s="199">
        <f>$L$9+I50*30.4</f>
        <v>46340.230809599998</v>
      </c>
      <c r="M50" s="216"/>
      <c r="P50" s="3"/>
      <c r="AC50" s="76">
        <v>1419</v>
      </c>
      <c r="AD50" s="151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3"/>
      <c r="AT50" s="117"/>
      <c r="AU50" s="118">
        <f t="shared" si="12"/>
        <v>105000</v>
      </c>
      <c r="AV50" s="119">
        <f t="shared" si="120"/>
        <v>38</v>
      </c>
      <c r="AW50" s="119">
        <f t="shared" si="118"/>
        <v>1419</v>
      </c>
      <c r="AX50" s="202">
        <f t="shared" si="14"/>
        <v>0</v>
      </c>
      <c r="AY50" s="120">
        <f t="shared" si="15"/>
        <v>0</v>
      </c>
      <c r="AZ50" s="120">
        <f t="shared" si="70"/>
        <v>0</v>
      </c>
      <c r="BA50" s="121">
        <f t="shared" si="71"/>
        <v>0</v>
      </c>
      <c r="BB50" s="121">
        <f t="shared" si="16"/>
        <v>0</v>
      </c>
      <c r="BC50" s="122">
        <f t="shared" si="17"/>
        <v>0</v>
      </c>
      <c r="BD50" s="123"/>
      <c r="BE50" s="125"/>
      <c r="BF50" s="116">
        <f t="shared" si="72"/>
        <v>42736</v>
      </c>
      <c r="BG50" s="57"/>
      <c r="BH50" s="57"/>
      <c r="BI50" s="117"/>
      <c r="BJ50" s="118">
        <f t="shared" si="18"/>
        <v>105000</v>
      </c>
      <c r="BK50" s="119">
        <f t="shared" si="19"/>
        <v>38</v>
      </c>
      <c r="BL50" s="119">
        <f t="shared" si="20"/>
        <v>1419</v>
      </c>
      <c r="BM50" s="202">
        <f t="shared" si="21"/>
        <v>0</v>
      </c>
      <c r="BN50" s="120">
        <f t="shared" si="22"/>
        <v>0</v>
      </c>
      <c r="BO50" s="120">
        <f t="shared" si="73"/>
        <v>0</v>
      </c>
      <c r="BP50" s="121">
        <f t="shared" si="74"/>
        <v>0</v>
      </c>
      <c r="BQ50" s="121">
        <f t="shared" si="23"/>
        <v>0</v>
      </c>
      <c r="BR50" s="122">
        <f t="shared" si="24"/>
        <v>0</v>
      </c>
      <c r="BS50" s="123"/>
      <c r="BT50" s="125"/>
      <c r="BU50" s="116">
        <f t="shared" si="92"/>
        <v>42736</v>
      </c>
      <c r="BV50" s="57"/>
      <c r="BW50" s="57"/>
      <c r="BX50" s="117"/>
      <c r="BY50" s="118">
        <f t="shared" si="25"/>
        <v>105000</v>
      </c>
      <c r="BZ50" s="119">
        <f t="shared" si="121"/>
        <v>38</v>
      </c>
      <c r="CA50" s="119">
        <f t="shared" si="27"/>
        <v>1419</v>
      </c>
      <c r="CB50" s="202">
        <f t="shared" si="28"/>
        <v>0</v>
      </c>
      <c r="CC50" s="120">
        <f t="shared" si="93"/>
        <v>0</v>
      </c>
      <c r="CD50" s="120">
        <f t="shared" si="75"/>
        <v>0</v>
      </c>
      <c r="CE50" s="121">
        <f t="shared" si="76"/>
        <v>0</v>
      </c>
      <c r="CF50" s="121">
        <f t="shared" si="94"/>
        <v>0</v>
      </c>
      <c r="CG50" s="122">
        <f t="shared" si="95"/>
        <v>0</v>
      </c>
      <c r="CH50" s="123"/>
      <c r="CI50" s="125"/>
      <c r="CJ50" s="116">
        <f t="shared" si="77"/>
        <v>42736</v>
      </c>
      <c r="CK50" s="57"/>
      <c r="CL50" s="57"/>
      <c r="CM50" s="117"/>
      <c r="CN50" s="118">
        <f t="shared" si="32"/>
        <v>105000</v>
      </c>
      <c r="CO50" s="119">
        <f t="shared" si="33"/>
        <v>38</v>
      </c>
      <c r="CP50" s="119">
        <f t="shared" si="34"/>
        <v>1419</v>
      </c>
      <c r="CQ50" s="202">
        <f t="shared" si="35"/>
        <v>0</v>
      </c>
      <c r="CR50" s="120">
        <f t="shared" si="36"/>
        <v>0</v>
      </c>
      <c r="CS50" s="120">
        <f t="shared" si="78"/>
        <v>0</v>
      </c>
      <c r="CT50" s="121">
        <f t="shared" si="79"/>
        <v>0</v>
      </c>
      <c r="CU50" s="121">
        <f t="shared" si="37"/>
        <v>0</v>
      </c>
      <c r="CV50" s="122">
        <f t="shared" si="38"/>
        <v>0</v>
      </c>
      <c r="CW50" s="123"/>
      <c r="CX50" s="125"/>
      <c r="CY50" s="116">
        <f t="shared" si="80"/>
        <v>42736</v>
      </c>
      <c r="CZ50" s="57"/>
      <c r="DA50" s="117"/>
      <c r="DB50" s="118">
        <f t="shared" si="39"/>
        <v>105000</v>
      </c>
      <c r="DC50" s="119">
        <f t="shared" si="122"/>
        <v>38</v>
      </c>
      <c r="DD50" s="119">
        <f t="shared" si="41"/>
        <v>1419</v>
      </c>
      <c r="DE50" s="202">
        <f t="shared" si="42"/>
        <v>0</v>
      </c>
      <c r="DF50" s="120">
        <f t="shared" si="43"/>
        <v>0</v>
      </c>
      <c r="DG50" s="120">
        <f t="shared" si="81"/>
        <v>0</v>
      </c>
      <c r="DH50" s="121">
        <f t="shared" si="82"/>
        <v>0</v>
      </c>
      <c r="DI50" s="121">
        <f t="shared" si="44"/>
        <v>0</v>
      </c>
      <c r="DJ50" s="122">
        <f t="shared" si="45"/>
        <v>0</v>
      </c>
      <c r="DK50" s="123"/>
      <c r="DL50" s="125"/>
      <c r="DM50" s="116">
        <f t="shared" si="83"/>
        <v>42736</v>
      </c>
      <c r="DN50" s="57"/>
      <c r="DO50" s="117"/>
      <c r="DP50" s="118">
        <f t="shared" si="46"/>
        <v>105000</v>
      </c>
      <c r="DQ50" s="119">
        <f t="shared" si="47"/>
        <v>38</v>
      </c>
      <c r="DR50" s="119">
        <f t="shared" si="48"/>
        <v>1419</v>
      </c>
      <c r="DS50" s="202">
        <f t="shared" si="49"/>
        <v>0</v>
      </c>
      <c r="DT50" s="120">
        <f t="shared" si="50"/>
        <v>0</v>
      </c>
      <c r="DU50" s="120">
        <f t="shared" si="84"/>
        <v>0</v>
      </c>
      <c r="DV50" s="121">
        <f t="shared" si="85"/>
        <v>0</v>
      </c>
      <c r="DW50" s="121">
        <f t="shared" si="51"/>
        <v>0</v>
      </c>
      <c r="DX50" s="122">
        <f t="shared" si="52"/>
        <v>0</v>
      </c>
      <c r="DY50" s="123"/>
      <c r="DZ50" s="125"/>
      <c r="EA50" s="116">
        <f t="shared" si="86"/>
        <v>42736</v>
      </c>
      <c r="EB50" s="57"/>
      <c r="EC50" s="57"/>
      <c r="ED50" s="117"/>
      <c r="EE50" s="118">
        <f t="shared" si="53"/>
        <v>105000</v>
      </c>
      <c r="EF50" s="119">
        <f t="shared" si="123"/>
        <v>38</v>
      </c>
      <c r="EG50" s="119">
        <f t="shared" si="55"/>
        <v>1419</v>
      </c>
      <c r="EH50" s="202">
        <f t="shared" si="56"/>
        <v>0</v>
      </c>
      <c r="EI50" s="120">
        <f t="shared" si="57"/>
        <v>0</v>
      </c>
      <c r="EJ50" s="120">
        <f t="shared" si="87"/>
        <v>0</v>
      </c>
      <c r="EK50" s="121">
        <f t="shared" si="88"/>
        <v>0</v>
      </c>
      <c r="EL50" s="121">
        <f t="shared" si="58"/>
        <v>0</v>
      </c>
      <c r="EM50" s="122">
        <f t="shared" si="59"/>
        <v>0</v>
      </c>
      <c r="EN50" s="123"/>
      <c r="EO50" s="125"/>
      <c r="EP50" s="116">
        <f t="shared" si="89"/>
        <v>42736</v>
      </c>
      <c r="EQ50" s="57"/>
      <c r="ER50" s="57"/>
      <c r="ES50" s="117"/>
      <c r="ET50" s="118">
        <f t="shared" si="60"/>
        <v>105000</v>
      </c>
      <c r="EU50" s="119">
        <f t="shared" si="61"/>
        <v>38</v>
      </c>
      <c r="EV50" s="119">
        <f t="shared" si="62"/>
        <v>1419</v>
      </c>
      <c r="EW50" s="202">
        <f t="shared" si="63"/>
        <v>0</v>
      </c>
      <c r="EX50" s="120">
        <f t="shared" si="64"/>
        <v>0</v>
      </c>
      <c r="EY50" s="120">
        <f t="shared" si="90"/>
        <v>0</v>
      </c>
      <c r="EZ50" s="121">
        <f t="shared" si="91"/>
        <v>0</v>
      </c>
      <c r="FA50" s="121">
        <f t="shared" si="65"/>
        <v>0</v>
      </c>
      <c r="FB50" s="122">
        <f t="shared" si="66"/>
        <v>0</v>
      </c>
      <c r="FC50" s="123"/>
      <c r="FD50" s="125"/>
      <c r="FE50" s="116">
        <f t="shared" si="124"/>
        <v>42736</v>
      </c>
      <c r="FF50" s="57"/>
    </row>
    <row r="51" spans="2:162" ht="13.5" x14ac:dyDescent="0.25">
      <c r="B51" s="196">
        <f t="shared" si="4"/>
        <v>37500</v>
      </c>
      <c r="C51" s="200">
        <f t="shared" si="0"/>
        <v>10.5</v>
      </c>
      <c r="D51" s="200">
        <v>1231.75</v>
      </c>
      <c r="E51" s="196">
        <v>163801</v>
      </c>
      <c r="F51" s="196">
        <f t="shared" si="68"/>
        <v>3868808</v>
      </c>
      <c r="G51" s="196">
        <f t="shared" si="5"/>
        <v>4642569.5999999996</v>
      </c>
      <c r="H51" s="197">
        <f>(E51*$D$5)/B51</f>
        <v>5.2416319999999992</v>
      </c>
      <c r="I51" s="197">
        <f t="shared" si="128"/>
        <v>123.80185600000002</v>
      </c>
      <c r="J51" s="198">
        <f t="shared" si="3"/>
        <v>10.316821333333335</v>
      </c>
      <c r="K51" s="198">
        <f t="shared" si="106"/>
        <v>0.57234082820007215</v>
      </c>
      <c r="L51" s="199">
        <f>$L$9+I51*30.4</f>
        <v>46499.576422400001</v>
      </c>
      <c r="M51" s="216"/>
      <c r="P51" s="3"/>
      <c r="AC51" s="76">
        <v>1420</v>
      </c>
      <c r="AD51" s="151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3"/>
      <c r="AT51" s="117"/>
      <c r="AU51" s="118">
        <f t="shared" si="12"/>
        <v>105000</v>
      </c>
      <c r="AV51" s="119">
        <f t="shared" si="120"/>
        <v>39</v>
      </c>
      <c r="AW51" s="119">
        <f t="shared" si="118"/>
        <v>1420</v>
      </c>
      <c r="AX51" s="202">
        <f t="shared" si="14"/>
        <v>0</v>
      </c>
      <c r="AY51" s="120">
        <f t="shared" si="15"/>
        <v>0</v>
      </c>
      <c r="AZ51" s="120">
        <f t="shared" si="70"/>
        <v>0</v>
      </c>
      <c r="BA51" s="121">
        <f t="shared" si="71"/>
        <v>0</v>
      </c>
      <c r="BB51" s="121">
        <f t="shared" si="16"/>
        <v>0</v>
      </c>
      <c r="BC51" s="122">
        <f t="shared" si="17"/>
        <v>0</v>
      </c>
      <c r="BD51" s="123"/>
      <c r="BE51" s="125"/>
      <c r="BF51" s="116">
        <f t="shared" si="72"/>
        <v>42736</v>
      </c>
      <c r="BG51" s="57"/>
      <c r="BH51" s="57"/>
      <c r="BI51" s="117"/>
      <c r="BJ51" s="204">
        <f t="shared" si="18"/>
        <v>105000</v>
      </c>
      <c r="BK51" s="205">
        <f t="shared" si="19"/>
        <v>39</v>
      </c>
      <c r="BL51" s="205">
        <f t="shared" si="20"/>
        <v>1420</v>
      </c>
      <c r="BM51" s="206">
        <f t="shared" si="21"/>
        <v>0</v>
      </c>
      <c r="BN51" s="207">
        <f t="shared" si="22"/>
        <v>0</v>
      </c>
      <c r="BO51" s="207">
        <f t="shared" si="73"/>
        <v>0</v>
      </c>
      <c r="BP51" s="208">
        <f t="shared" si="74"/>
        <v>0</v>
      </c>
      <c r="BQ51" s="208">
        <f t="shared" si="23"/>
        <v>0</v>
      </c>
      <c r="BR51" s="209">
        <f t="shared" si="24"/>
        <v>0</v>
      </c>
      <c r="BS51" s="210"/>
      <c r="BT51" s="211"/>
      <c r="BU51" s="212">
        <f t="shared" si="92"/>
        <v>42736</v>
      </c>
      <c r="BV51" s="57"/>
      <c r="BW51" s="57"/>
      <c r="BX51" s="117"/>
      <c r="BY51" s="118">
        <f t="shared" si="25"/>
        <v>105000</v>
      </c>
      <c r="BZ51" s="119">
        <f t="shared" si="121"/>
        <v>39</v>
      </c>
      <c r="CA51" s="119">
        <f t="shared" si="27"/>
        <v>1420</v>
      </c>
      <c r="CB51" s="202">
        <f t="shared" si="28"/>
        <v>0</v>
      </c>
      <c r="CC51" s="120">
        <f t="shared" si="93"/>
        <v>0</v>
      </c>
      <c r="CD51" s="120">
        <f t="shared" si="75"/>
        <v>0</v>
      </c>
      <c r="CE51" s="121">
        <f t="shared" si="76"/>
        <v>0</v>
      </c>
      <c r="CF51" s="121">
        <f t="shared" si="94"/>
        <v>0</v>
      </c>
      <c r="CG51" s="122">
        <f t="shared" si="95"/>
        <v>0</v>
      </c>
      <c r="CH51" s="123"/>
      <c r="CI51" s="125"/>
      <c r="CJ51" s="116">
        <f t="shared" si="77"/>
        <v>42736</v>
      </c>
      <c r="CK51" s="57"/>
      <c r="CL51" s="57"/>
      <c r="CM51" s="117"/>
      <c r="CN51" s="118">
        <f>CV8</f>
        <v>105000</v>
      </c>
      <c r="CO51" s="119">
        <f t="shared" si="33"/>
        <v>39</v>
      </c>
      <c r="CP51" s="119">
        <f t="shared" si="34"/>
        <v>1420</v>
      </c>
      <c r="CQ51" s="202">
        <f t="shared" si="35"/>
        <v>0</v>
      </c>
      <c r="CR51" s="120">
        <f t="shared" si="36"/>
        <v>0</v>
      </c>
      <c r="CS51" s="120">
        <f t="shared" si="78"/>
        <v>0</v>
      </c>
      <c r="CT51" s="121">
        <f t="shared" si="79"/>
        <v>0</v>
      </c>
      <c r="CU51" s="121">
        <f t="shared" si="37"/>
        <v>0</v>
      </c>
      <c r="CV51" s="122">
        <f t="shared" si="38"/>
        <v>0</v>
      </c>
      <c r="CW51" s="123"/>
      <c r="CX51" s="125"/>
      <c r="CY51" s="116">
        <f t="shared" si="80"/>
        <v>42736</v>
      </c>
      <c r="CZ51" s="57"/>
      <c r="DA51" s="117"/>
      <c r="DB51" s="118">
        <f>DJ8</f>
        <v>105000</v>
      </c>
      <c r="DC51" s="119">
        <f t="shared" si="122"/>
        <v>39</v>
      </c>
      <c r="DD51" s="119">
        <f t="shared" si="41"/>
        <v>1420</v>
      </c>
      <c r="DE51" s="202">
        <f t="shared" si="42"/>
        <v>0</v>
      </c>
      <c r="DF51" s="120">
        <f t="shared" si="43"/>
        <v>0</v>
      </c>
      <c r="DG51" s="120">
        <f t="shared" si="81"/>
        <v>0</v>
      </c>
      <c r="DH51" s="121">
        <f t="shared" si="82"/>
        <v>0</v>
      </c>
      <c r="DI51" s="121">
        <f t="shared" si="44"/>
        <v>0</v>
      </c>
      <c r="DJ51" s="122">
        <f t="shared" si="45"/>
        <v>0</v>
      </c>
      <c r="DK51" s="123"/>
      <c r="DL51" s="125"/>
      <c r="DM51" s="116">
        <f t="shared" si="83"/>
        <v>42736</v>
      </c>
      <c r="DN51" s="57"/>
      <c r="DO51" s="117"/>
      <c r="DP51" s="118">
        <f t="shared" si="46"/>
        <v>105000</v>
      </c>
      <c r="DQ51" s="119">
        <f t="shared" si="47"/>
        <v>39</v>
      </c>
      <c r="DR51" s="119">
        <f t="shared" si="48"/>
        <v>1420</v>
      </c>
      <c r="DS51" s="202">
        <f t="shared" si="49"/>
        <v>0</v>
      </c>
      <c r="DT51" s="120">
        <f t="shared" si="50"/>
        <v>0</v>
      </c>
      <c r="DU51" s="120">
        <f t="shared" si="84"/>
        <v>0</v>
      </c>
      <c r="DV51" s="121">
        <f t="shared" si="85"/>
        <v>0</v>
      </c>
      <c r="DW51" s="121">
        <f t="shared" si="51"/>
        <v>0</v>
      </c>
      <c r="DX51" s="122">
        <f t="shared" si="52"/>
        <v>0</v>
      </c>
      <c r="DY51" s="123"/>
      <c r="DZ51" s="125"/>
      <c r="EA51" s="116">
        <f t="shared" si="86"/>
        <v>42736</v>
      </c>
      <c r="EB51" s="57"/>
      <c r="EC51" s="57"/>
      <c r="ED51" s="117"/>
      <c r="EE51" s="118">
        <f t="shared" si="53"/>
        <v>105000</v>
      </c>
      <c r="EF51" s="119">
        <f t="shared" si="123"/>
        <v>39</v>
      </c>
      <c r="EG51" s="119">
        <f t="shared" si="55"/>
        <v>1420</v>
      </c>
      <c r="EH51" s="202">
        <f t="shared" si="56"/>
        <v>0</v>
      </c>
      <c r="EI51" s="120">
        <f t="shared" si="57"/>
        <v>0</v>
      </c>
      <c r="EJ51" s="120">
        <f t="shared" si="87"/>
        <v>0</v>
      </c>
      <c r="EK51" s="121">
        <f t="shared" si="88"/>
        <v>0</v>
      </c>
      <c r="EL51" s="121">
        <f t="shared" si="58"/>
        <v>0</v>
      </c>
      <c r="EM51" s="122">
        <f t="shared" si="59"/>
        <v>0</v>
      </c>
      <c r="EN51" s="123"/>
      <c r="EO51" s="125"/>
      <c r="EP51" s="116">
        <f t="shared" si="89"/>
        <v>42736</v>
      </c>
      <c r="EQ51" s="57"/>
      <c r="ER51" s="57"/>
      <c r="ES51" s="117"/>
      <c r="ET51" s="118">
        <f t="shared" si="60"/>
        <v>105000</v>
      </c>
      <c r="EU51" s="119">
        <f t="shared" si="61"/>
        <v>39</v>
      </c>
      <c r="EV51" s="119">
        <f t="shared" si="62"/>
        <v>1420</v>
      </c>
      <c r="EW51" s="202">
        <f t="shared" si="63"/>
        <v>0</v>
      </c>
      <c r="EX51" s="120">
        <f t="shared" si="64"/>
        <v>0</v>
      </c>
      <c r="EY51" s="120">
        <f t="shared" si="90"/>
        <v>0</v>
      </c>
      <c r="EZ51" s="121">
        <f t="shared" si="91"/>
        <v>0</v>
      </c>
      <c r="FA51" s="121">
        <f t="shared" si="65"/>
        <v>0</v>
      </c>
      <c r="FB51" s="122">
        <f t="shared" si="66"/>
        <v>0</v>
      </c>
      <c r="FC51" s="123"/>
      <c r="FD51" s="125"/>
      <c r="FE51" s="116">
        <f t="shared" si="124"/>
        <v>42736</v>
      </c>
      <c r="FF51" s="57"/>
    </row>
    <row r="52" spans="2:162" ht="13.5" x14ac:dyDescent="0.25">
      <c r="B52" s="196">
        <f t="shared" si="4"/>
        <v>37500</v>
      </c>
      <c r="C52" s="200">
        <f t="shared" si="0"/>
        <v>10.75</v>
      </c>
      <c r="D52" s="200">
        <v>1232</v>
      </c>
      <c r="E52" s="196">
        <v>163165</v>
      </c>
      <c r="F52" s="196">
        <f t="shared" si="68"/>
        <v>4031973</v>
      </c>
      <c r="G52" s="196">
        <f t="shared" si="5"/>
        <v>4838367.5999999996</v>
      </c>
      <c r="H52" s="197">
        <f t="shared" ref="H52:H61" si="130">(E52*$D$5)/B52</f>
        <v>5.2212800000000001</v>
      </c>
      <c r="I52" s="197">
        <f t="shared" si="128"/>
        <v>129.02313600000002</v>
      </c>
      <c r="J52" s="198">
        <f t="shared" si="3"/>
        <v>10.751928000000001</v>
      </c>
      <c r="K52" s="198">
        <f t="shared" si="106"/>
        <v>0.57457175252045467</v>
      </c>
      <c r="L52" s="199">
        <f t="shared" si="7"/>
        <v>46658.3033344</v>
      </c>
      <c r="M52" s="216"/>
      <c r="P52" s="3"/>
      <c r="AC52" s="76">
        <v>1421</v>
      </c>
      <c r="AD52" s="151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3"/>
      <c r="AT52" s="117"/>
      <c r="AU52" s="118">
        <f t="shared" si="12"/>
        <v>105000</v>
      </c>
      <c r="AV52" s="119">
        <f t="shared" si="120"/>
        <v>40</v>
      </c>
      <c r="AW52" s="119">
        <f t="shared" si="118"/>
        <v>1421</v>
      </c>
      <c r="AX52" s="202">
        <f t="shared" si="14"/>
        <v>0</v>
      </c>
      <c r="AY52" s="120">
        <f t="shared" si="15"/>
        <v>0</v>
      </c>
      <c r="AZ52" s="120">
        <f t="shared" si="70"/>
        <v>0</v>
      </c>
      <c r="BA52" s="121">
        <f t="shared" si="71"/>
        <v>0</v>
      </c>
      <c r="BB52" s="121">
        <f t="shared" si="16"/>
        <v>0</v>
      </c>
      <c r="BC52" s="122">
        <f t="shared" si="17"/>
        <v>0</v>
      </c>
      <c r="BD52" s="123"/>
      <c r="BE52" s="125"/>
      <c r="BF52" s="116">
        <f t="shared" si="72"/>
        <v>42736</v>
      </c>
      <c r="BG52" s="57"/>
      <c r="BH52" s="57"/>
      <c r="BI52" s="117"/>
      <c r="BJ52" s="118">
        <f t="shared" si="18"/>
        <v>105000</v>
      </c>
      <c r="BK52" s="119">
        <f t="shared" si="19"/>
        <v>40</v>
      </c>
      <c r="BL52" s="119">
        <f t="shared" si="20"/>
        <v>1421</v>
      </c>
      <c r="BM52" s="202">
        <f t="shared" si="21"/>
        <v>0</v>
      </c>
      <c r="BN52" s="120">
        <f t="shared" si="22"/>
        <v>0</v>
      </c>
      <c r="BO52" s="120">
        <f t="shared" si="73"/>
        <v>0</v>
      </c>
      <c r="BP52" s="121">
        <f t="shared" si="74"/>
        <v>0</v>
      </c>
      <c r="BQ52" s="121">
        <f t="shared" si="23"/>
        <v>0</v>
      </c>
      <c r="BR52" s="122">
        <f t="shared" si="24"/>
        <v>0</v>
      </c>
      <c r="BS52" s="123"/>
      <c r="BT52" s="125"/>
      <c r="BU52" s="116">
        <f t="shared" si="92"/>
        <v>42736</v>
      </c>
      <c r="BV52" s="57"/>
      <c r="BW52" s="57"/>
      <c r="BX52" s="117"/>
      <c r="BY52" s="118">
        <f t="shared" si="25"/>
        <v>105000</v>
      </c>
      <c r="BZ52" s="119">
        <f t="shared" si="121"/>
        <v>40</v>
      </c>
      <c r="CA52" s="119">
        <f t="shared" si="27"/>
        <v>1421</v>
      </c>
      <c r="CB52" s="202">
        <f t="shared" si="28"/>
        <v>0</v>
      </c>
      <c r="CC52" s="120">
        <f t="shared" si="93"/>
        <v>0</v>
      </c>
      <c r="CD52" s="120">
        <f t="shared" si="75"/>
        <v>0</v>
      </c>
      <c r="CE52" s="121">
        <f t="shared" si="76"/>
        <v>0</v>
      </c>
      <c r="CF52" s="121">
        <f t="shared" si="94"/>
        <v>0</v>
      </c>
      <c r="CG52" s="122">
        <f t="shared" si="95"/>
        <v>0</v>
      </c>
      <c r="CH52" s="123"/>
      <c r="CI52" s="125"/>
      <c r="CJ52" s="116">
        <f t="shared" si="77"/>
        <v>42736</v>
      </c>
      <c r="CK52" s="57"/>
      <c r="CL52" s="57"/>
      <c r="CM52" s="117"/>
      <c r="CN52" s="118">
        <f t="shared" si="32"/>
        <v>105000</v>
      </c>
      <c r="CO52" s="119">
        <f t="shared" si="33"/>
        <v>40</v>
      </c>
      <c r="CP52" s="119">
        <f t="shared" si="34"/>
        <v>1421</v>
      </c>
      <c r="CQ52" s="202">
        <f t="shared" si="35"/>
        <v>0</v>
      </c>
      <c r="CR52" s="120">
        <f t="shared" si="36"/>
        <v>0</v>
      </c>
      <c r="CS52" s="120">
        <f t="shared" si="78"/>
        <v>0</v>
      </c>
      <c r="CT52" s="121">
        <f t="shared" si="79"/>
        <v>0</v>
      </c>
      <c r="CU52" s="121">
        <f t="shared" si="37"/>
        <v>0</v>
      </c>
      <c r="CV52" s="122">
        <f t="shared" si="38"/>
        <v>0</v>
      </c>
      <c r="CW52" s="123"/>
      <c r="CX52" s="125"/>
      <c r="CY52" s="116">
        <f t="shared" si="80"/>
        <v>42736</v>
      </c>
      <c r="CZ52" s="57"/>
      <c r="DA52" s="117"/>
      <c r="DB52" s="118">
        <f t="shared" si="39"/>
        <v>105000</v>
      </c>
      <c r="DC52" s="119">
        <f t="shared" si="122"/>
        <v>40</v>
      </c>
      <c r="DD52" s="119">
        <f t="shared" si="41"/>
        <v>1421</v>
      </c>
      <c r="DE52" s="202">
        <f t="shared" si="42"/>
        <v>0</v>
      </c>
      <c r="DF52" s="120">
        <f t="shared" si="43"/>
        <v>0</v>
      </c>
      <c r="DG52" s="120">
        <f t="shared" si="81"/>
        <v>0</v>
      </c>
      <c r="DH52" s="121">
        <f t="shared" si="82"/>
        <v>0</v>
      </c>
      <c r="DI52" s="121">
        <f t="shared" si="44"/>
        <v>0</v>
      </c>
      <c r="DJ52" s="122">
        <f t="shared" si="45"/>
        <v>0</v>
      </c>
      <c r="DK52" s="123"/>
      <c r="DL52" s="125"/>
      <c r="DM52" s="116">
        <f t="shared" si="83"/>
        <v>42736</v>
      </c>
      <c r="DN52" s="57"/>
      <c r="DO52" s="117"/>
      <c r="DP52" s="118">
        <f t="shared" si="46"/>
        <v>105000</v>
      </c>
      <c r="DQ52" s="119">
        <f t="shared" si="47"/>
        <v>40</v>
      </c>
      <c r="DR52" s="119">
        <f t="shared" si="48"/>
        <v>1421</v>
      </c>
      <c r="DS52" s="202">
        <f t="shared" si="49"/>
        <v>0</v>
      </c>
      <c r="DT52" s="120">
        <f t="shared" si="50"/>
        <v>0</v>
      </c>
      <c r="DU52" s="120">
        <f t="shared" si="84"/>
        <v>0</v>
      </c>
      <c r="DV52" s="121">
        <f t="shared" si="85"/>
        <v>0</v>
      </c>
      <c r="DW52" s="121">
        <f t="shared" si="51"/>
        <v>0</v>
      </c>
      <c r="DX52" s="122">
        <f t="shared" si="52"/>
        <v>0</v>
      </c>
      <c r="DY52" s="123"/>
      <c r="DZ52" s="125"/>
      <c r="EA52" s="116">
        <f t="shared" si="86"/>
        <v>42736</v>
      </c>
      <c r="EB52" s="57"/>
      <c r="EC52" s="57"/>
      <c r="ED52" s="117"/>
      <c r="EE52" s="118">
        <f t="shared" si="53"/>
        <v>105000</v>
      </c>
      <c r="EF52" s="119">
        <f t="shared" si="123"/>
        <v>40</v>
      </c>
      <c r="EG52" s="119">
        <f t="shared" si="55"/>
        <v>1421</v>
      </c>
      <c r="EH52" s="202">
        <f t="shared" si="56"/>
        <v>0</v>
      </c>
      <c r="EI52" s="120">
        <f t="shared" si="57"/>
        <v>0</v>
      </c>
      <c r="EJ52" s="120">
        <f t="shared" si="87"/>
        <v>0</v>
      </c>
      <c r="EK52" s="121">
        <f t="shared" si="88"/>
        <v>0</v>
      </c>
      <c r="EL52" s="121">
        <f t="shared" si="58"/>
        <v>0</v>
      </c>
      <c r="EM52" s="122">
        <f t="shared" si="59"/>
        <v>0</v>
      </c>
      <c r="EN52" s="123"/>
      <c r="EO52" s="125"/>
      <c r="EP52" s="116">
        <f t="shared" si="89"/>
        <v>42736</v>
      </c>
      <c r="EQ52" s="57"/>
      <c r="ER52" s="57"/>
      <c r="ES52" s="117"/>
      <c r="ET52" s="118">
        <f t="shared" si="60"/>
        <v>105000</v>
      </c>
      <c r="EU52" s="119">
        <f t="shared" si="61"/>
        <v>40</v>
      </c>
      <c r="EV52" s="119">
        <f t="shared" si="62"/>
        <v>1421</v>
      </c>
      <c r="EW52" s="202">
        <f t="shared" si="63"/>
        <v>0</v>
      </c>
      <c r="EX52" s="120">
        <f t="shared" si="64"/>
        <v>0</v>
      </c>
      <c r="EY52" s="120">
        <f t="shared" si="90"/>
        <v>0</v>
      </c>
      <c r="EZ52" s="121">
        <f t="shared" si="91"/>
        <v>0</v>
      </c>
      <c r="FA52" s="121">
        <f t="shared" si="65"/>
        <v>0</v>
      </c>
      <c r="FB52" s="122">
        <f t="shared" si="66"/>
        <v>0</v>
      </c>
      <c r="FC52" s="123"/>
      <c r="FD52" s="125"/>
      <c r="FE52" s="116">
        <f t="shared" si="124"/>
        <v>42736</v>
      </c>
      <c r="FF52" s="57"/>
    </row>
    <row r="53" spans="2:162" ht="13.5" x14ac:dyDescent="0.25">
      <c r="B53" s="196">
        <f t="shared" si="4"/>
        <v>37500</v>
      </c>
      <c r="C53" s="200">
        <f t="shared" si="0"/>
        <v>11</v>
      </c>
      <c r="D53" s="200">
        <v>1232.25</v>
      </c>
      <c r="E53" s="196">
        <v>162530</v>
      </c>
      <c r="F53" s="196">
        <f t="shared" si="68"/>
        <v>4194503</v>
      </c>
      <c r="G53" s="196">
        <f t="shared" si="5"/>
        <v>5033403.5999999996</v>
      </c>
      <c r="H53" s="197">
        <f t="shared" ref="H53:H59" si="131">(E53*$D$4)/B53</f>
        <v>5.2009600000000002</v>
      </c>
      <c r="I53" s="197">
        <f t="shared" si="128"/>
        <v>134.22409600000003</v>
      </c>
      <c r="J53" s="198">
        <f t="shared" si="3"/>
        <v>11.185341333333335</v>
      </c>
      <c r="K53" s="198">
        <f t="shared" si="106"/>
        <v>0.57681658770688482</v>
      </c>
      <c r="L53" s="199">
        <f t="shared" si="7"/>
        <v>46816.4125184</v>
      </c>
      <c r="M53" s="216"/>
      <c r="P53" s="3"/>
      <c r="AC53" s="76">
        <v>1422</v>
      </c>
      <c r="AD53" s="151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3"/>
      <c r="AT53" s="117"/>
      <c r="AU53" s="118">
        <f t="shared" si="12"/>
        <v>105000</v>
      </c>
      <c r="AV53" s="119">
        <f t="shared" si="120"/>
        <v>41</v>
      </c>
      <c r="AW53" s="119">
        <f t="shared" si="118"/>
        <v>1422</v>
      </c>
      <c r="AX53" s="203">
        <f t="shared" si="14"/>
        <v>0</v>
      </c>
      <c r="AY53" s="120">
        <f t="shared" si="15"/>
        <v>0</v>
      </c>
      <c r="AZ53" s="120">
        <f t="shared" si="70"/>
        <v>0</v>
      </c>
      <c r="BA53" s="121">
        <f t="shared" si="71"/>
        <v>0</v>
      </c>
      <c r="BB53" s="121">
        <f t="shared" si="16"/>
        <v>0</v>
      </c>
      <c r="BC53" s="122">
        <f t="shared" si="17"/>
        <v>0</v>
      </c>
      <c r="BD53" s="123"/>
      <c r="BE53" s="125"/>
      <c r="BF53" s="116">
        <f t="shared" si="72"/>
        <v>42736</v>
      </c>
      <c r="BG53" s="57"/>
      <c r="BH53" s="57"/>
      <c r="BI53" s="117"/>
      <c r="BJ53" s="118">
        <f t="shared" si="18"/>
        <v>105000</v>
      </c>
      <c r="BK53" s="119">
        <f t="shared" si="19"/>
        <v>41</v>
      </c>
      <c r="BL53" s="119">
        <f t="shared" si="20"/>
        <v>1422</v>
      </c>
      <c r="BM53" s="203">
        <f t="shared" si="21"/>
        <v>0</v>
      </c>
      <c r="BN53" s="120">
        <f t="shared" si="22"/>
        <v>0</v>
      </c>
      <c r="BO53" s="120">
        <f t="shared" si="73"/>
        <v>0</v>
      </c>
      <c r="BP53" s="121">
        <f t="shared" si="74"/>
        <v>0</v>
      </c>
      <c r="BQ53" s="121">
        <f t="shared" si="23"/>
        <v>0</v>
      </c>
      <c r="BR53" s="122">
        <f t="shared" si="24"/>
        <v>0</v>
      </c>
      <c r="BS53" s="123"/>
      <c r="BT53" s="125"/>
      <c r="BU53" s="116">
        <f t="shared" si="92"/>
        <v>42736</v>
      </c>
      <c r="BV53" s="57"/>
      <c r="BW53" s="57"/>
      <c r="BX53" s="117"/>
      <c r="BY53" s="118">
        <f t="shared" si="25"/>
        <v>105000</v>
      </c>
      <c r="BZ53" s="119">
        <f t="shared" si="121"/>
        <v>41</v>
      </c>
      <c r="CA53" s="119">
        <f t="shared" si="27"/>
        <v>1422</v>
      </c>
      <c r="CB53" s="203">
        <f t="shared" si="28"/>
        <v>0</v>
      </c>
      <c r="CC53" s="120">
        <f t="shared" si="93"/>
        <v>0</v>
      </c>
      <c r="CD53" s="120">
        <f t="shared" si="75"/>
        <v>0</v>
      </c>
      <c r="CE53" s="121">
        <f t="shared" si="76"/>
        <v>0</v>
      </c>
      <c r="CF53" s="121">
        <f t="shared" si="94"/>
        <v>0</v>
      </c>
      <c r="CG53" s="122">
        <f t="shared" si="95"/>
        <v>0</v>
      </c>
      <c r="CH53" s="123"/>
      <c r="CI53" s="125"/>
      <c r="CJ53" s="116">
        <f t="shared" si="77"/>
        <v>42736</v>
      </c>
      <c r="CK53" s="57"/>
      <c r="CL53" s="57"/>
      <c r="CM53" s="117"/>
      <c r="CN53" s="118">
        <f t="shared" si="32"/>
        <v>105000</v>
      </c>
      <c r="CO53" s="119">
        <f t="shared" si="33"/>
        <v>41</v>
      </c>
      <c r="CP53" s="119">
        <f t="shared" si="34"/>
        <v>1422</v>
      </c>
      <c r="CQ53" s="203">
        <f t="shared" si="35"/>
        <v>0</v>
      </c>
      <c r="CR53" s="120">
        <f t="shared" si="36"/>
        <v>0</v>
      </c>
      <c r="CS53" s="120">
        <f t="shared" si="78"/>
        <v>0</v>
      </c>
      <c r="CT53" s="121">
        <f t="shared" si="79"/>
        <v>0</v>
      </c>
      <c r="CU53" s="121">
        <f t="shared" si="37"/>
        <v>0</v>
      </c>
      <c r="CV53" s="122">
        <f t="shared" si="38"/>
        <v>0</v>
      </c>
      <c r="CW53" s="123"/>
      <c r="CX53" s="125"/>
      <c r="CY53" s="116">
        <f t="shared" si="80"/>
        <v>42736</v>
      </c>
      <c r="CZ53" s="57"/>
      <c r="DA53" s="117"/>
      <c r="DB53" s="118">
        <f t="shared" si="39"/>
        <v>105000</v>
      </c>
      <c r="DC53" s="119">
        <f t="shared" si="122"/>
        <v>41</v>
      </c>
      <c r="DD53" s="119">
        <f t="shared" si="41"/>
        <v>1422</v>
      </c>
      <c r="DE53" s="203">
        <f t="shared" si="42"/>
        <v>0</v>
      </c>
      <c r="DF53" s="120">
        <f t="shared" si="43"/>
        <v>0</v>
      </c>
      <c r="DG53" s="120">
        <f t="shared" si="81"/>
        <v>0</v>
      </c>
      <c r="DH53" s="121">
        <f t="shared" si="82"/>
        <v>0</v>
      </c>
      <c r="DI53" s="121">
        <f t="shared" si="44"/>
        <v>0</v>
      </c>
      <c r="DJ53" s="122">
        <f t="shared" si="45"/>
        <v>0</v>
      </c>
      <c r="DK53" s="123"/>
      <c r="DL53" s="125"/>
      <c r="DM53" s="116">
        <f t="shared" si="83"/>
        <v>42736</v>
      </c>
      <c r="DN53" s="57"/>
      <c r="DO53" s="117"/>
      <c r="DP53" s="118">
        <f t="shared" si="46"/>
        <v>105000</v>
      </c>
      <c r="DQ53" s="119">
        <f t="shared" si="47"/>
        <v>41</v>
      </c>
      <c r="DR53" s="119">
        <f t="shared" si="48"/>
        <v>1422</v>
      </c>
      <c r="DS53" s="203">
        <f t="shared" si="49"/>
        <v>0</v>
      </c>
      <c r="DT53" s="120">
        <f t="shared" si="50"/>
        <v>0</v>
      </c>
      <c r="DU53" s="120">
        <f t="shared" si="84"/>
        <v>0</v>
      </c>
      <c r="DV53" s="121">
        <f t="shared" si="85"/>
        <v>0</v>
      </c>
      <c r="DW53" s="121">
        <f t="shared" si="51"/>
        <v>0</v>
      </c>
      <c r="DX53" s="122">
        <f t="shared" si="52"/>
        <v>0</v>
      </c>
      <c r="DY53" s="123"/>
      <c r="DZ53" s="125"/>
      <c r="EA53" s="116">
        <f t="shared" si="86"/>
        <v>42736</v>
      </c>
      <c r="EB53" s="57"/>
      <c r="EC53" s="57"/>
      <c r="ED53" s="117"/>
      <c r="EE53" s="118">
        <f t="shared" si="53"/>
        <v>105000</v>
      </c>
      <c r="EF53" s="119">
        <f t="shared" si="123"/>
        <v>41</v>
      </c>
      <c r="EG53" s="119">
        <f t="shared" si="55"/>
        <v>1422</v>
      </c>
      <c r="EH53" s="203">
        <f t="shared" si="56"/>
        <v>0</v>
      </c>
      <c r="EI53" s="120">
        <f t="shared" si="57"/>
        <v>0</v>
      </c>
      <c r="EJ53" s="120">
        <f t="shared" si="87"/>
        <v>0</v>
      </c>
      <c r="EK53" s="121">
        <f t="shared" si="88"/>
        <v>0</v>
      </c>
      <c r="EL53" s="121">
        <f t="shared" si="58"/>
        <v>0</v>
      </c>
      <c r="EM53" s="122">
        <f t="shared" si="59"/>
        <v>0</v>
      </c>
      <c r="EN53" s="123"/>
      <c r="EO53" s="125"/>
      <c r="EP53" s="116">
        <f t="shared" si="89"/>
        <v>42736</v>
      </c>
      <c r="EQ53" s="57"/>
      <c r="ER53" s="57"/>
      <c r="ES53" s="117"/>
      <c r="ET53" s="118">
        <f t="shared" si="60"/>
        <v>105000</v>
      </c>
      <c r="EU53" s="119">
        <f t="shared" si="61"/>
        <v>41</v>
      </c>
      <c r="EV53" s="119">
        <f t="shared" si="62"/>
        <v>1422</v>
      </c>
      <c r="EW53" s="203">
        <f t="shared" si="63"/>
        <v>0</v>
      </c>
      <c r="EX53" s="120">
        <f t="shared" si="64"/>
        <v>0</v>
      </c>
      <c r="EY53" s="120">
        <f t="shared" si="90"/>
        <v>0</v>
      </c>
      <c r="EZ53" s="121">
        <f t="shared" si="91"/>
        <v>0</v>
      </c>
      <c r="FA53" s="121">
        <f t="shared" si="65"/>
        <v>0</v>
      </c>
      <c r="FB53" s="122">
        <f t="shared" si="66"/>
        <v>0</v>
      </c>
      <c r="FC53" s="123"/>
      <c r="FD53" s="125"/>
      <c r="FE53" s="116">
        <f t="shared" si="124"/>
        <v>42736</v>
      </c>
      <c r="FF53" s="57"/>
    </row>
    <row r="54" spans="2:162" ht="13.5" x14ac:dyDescent="0.25">
      <c r="B54" s="196">
        <f t="shared" si="4"/>
        <v>37500</v>
      </c>
      <c r="C54" s="200">
        <f t="shared" si="0"/>
        <v>11.25</v>
      </c>
      <c r="D54" s="200">
        <v>1232.5</v>
      </c>
      <c r="E54" s="196">
        <v>161895</v>
      </c>
      <c r="F54" s="196">
        <f t="shared" si="68"/>
        <v>4356398</v>
      </c>
      <c r="G54" s="196">
        <f t="shared" si="5"/>
        <v>5227677.5999999996</v>
      </c>
      <c r="H54" s="197">
        <f t="shared" ref="H54" si="132">(E54*$D$5)/B54</f>
        <v>5.1806400000000004</v>
      </c>
      <c r="I54" s="197">
        <f t="shared" si="128"/>
        <v>139.40473600000004</v>
      </c>
      <c r="J54" s="198">
        <f t="shared" si="3"/>
        <v>11.617061333333337</v>
      </c>
      <c r="K54" s="198">
        <f t="shared" si="106"/>
        <v>0.57907903270638372</v>
      </c>
      <c r="L54" s="199">
        <f t="shared" si="7"/>
        <v>46973.903974400004</v>
      </c>
      <c r="M54" s="216"/>
      <c r="P54" s="3"/>
      <c r="AC54" s="76">
        <v>1423</v>
      </c>
      <c r="AD54" s="151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3"/>
      <c r="AT54" s="117"/>
      <c r="AU54" s="118">
        <f t="shared" si="12"/>
        <v>105000</v>
      </c>
      <c r="AV54" s="119">
        <f t="shared" si="120"/>
        <v>42</v>
      </c>
      <c r="AW54" s="119">
        <f t="shared" si="118"/>
        <v>1423</v>
      </c>
      <c r="AX54" s="202">
        <f t="shared" si="14"/>
        <v>0</v>
      </c>
      <c r="AY54" s="120">
        <f t="shared" si="15"/>
        <v>0</v>
      </c>
      <c r="AZ54" s="120">
        <f t="shared" si="70"/>
        <v>0</v>
      </c>
      <c r="BA54" s="121">
        <f t="shared" si="71"/>
        <v>0</v>
      </c>
      <c r="BB54" s="121">
        <f t="shared" si="16"/>
        <v>0</v>
      </c>
      <c r="BC54" s="122">
        <f t="shared" si="17"/>
        <v>0</v>
      </c>
      <c r="BD54" s="123"/>
      <c r="BE54" s="125"/>
      <c r="BF54" s="116">
        <f t="shared" si="72"/>
        <v>42736</v>
      </c>
      <c r="BG54" s="57"/>
      <c r="BH54" s="57"/>
      <c r="BI54" s="117"/>
      <c r="BJ54" s="118">
        <f t="shared" si="18"/>
        <v>105000</v>
      </c>
      <c r="BK54" s="119">
        <f t="shared" si="19"/>
        <v>42</v>
      </c>
      <c r="BL54" s="119">
        <f t="shared" si="20"/>
        <v>1423</v>
      </c>
      <c r="BM54" s="202">
        <f t="shared" si="21"/>
        <v>0</v>
      </c>
      <c r="BN54" s="120">
        <f t="shared" si="22"/>
        <v>0</v>
      </c>
      <c r="BO54" s="120">
        <f t="shared" si="73"/>
        <v>0</v>
      </c>
      <c r="BP54" s="121">
        <f t="shared" si="74"/>
        <v>0</v>
      </c>
      <c r="BQ54" s="121">
        <f t="shared" si="23"/>
        <v>0</v>
      </c>
      <c r="BR54" s="122">
        <f t="shared" si="24"/>
        <v>0</v>
      </c>
      <c r="BS54" s="123"/>
      <c r="BT54" s="125"/>
      <c r="BU54" s="116">
        <f t="shared" si="92"/>
        <v>42736</v>
      </c>
      <c r="BV54" s="57"/>
      <c r="BW54" s="57"/>
      <c r="BX54" s="117"/>
      <c r="BY54" s="118">
        <f t="shared" si="25"/>
        <v>105000</v>
      </c>
      <c r="BZ54" s="119">
        <f t="shared" si="121"/>
        <v>42</v>
      </c>
      <c r="CA54" s="119">
        <f t="shared" si="27"/>
        <v>1423</v>
      </c>
      <c r="CB54" s="202">
        <f t="shared" si="28"/>
        <v>0</v>
      </c>
      <c r="CC54" s="120">
        <f t="shared" si="93"/>
        <v>0</v>
      </c>
      <c r="CD54" s="120">
        <f t="shared" si="75"/>
        <v>0</v>
      </c>
      <c r="CE54" s="121">
        <f t="shared" si="76"/>
        <v>0</v>
      </c>
      <c r="CF54" s="121">
        <f t="shared" si="94"/>
        <v>0</v>
      </c>
      <c r="CG54" s="122">
        <f t="shared" si="95"/>
        <v>0</v>
      </c>
      <c r="CH54" s="123"/>
      <c r="CI54" s="125"/>
      <c r="CJ54" s="116">
        <f t="shared" si="77"/>
        <v>42736</v>
      </c>
      <c r="CK54" s="57"/>
      <c r="CL54" s="57"/>
      <c r="CM54" s="117"/>
      <c r="CN54" s="118">
        <f t="shared" si="32"/>
        <v>105000</v>
      </c>
      <c r="CO54" s="119">
        <f t="shared" si="33"/>
        <v>42</v>
      </c>
      <c r="CP54" s="119">
        <f t="shared" si="34"/>
        <v>1423</v>
      </c>
      <c r="CQ54" s="202">
        <f t="shared" si="35"/>
        <v>0</v>
      </c>
      <c r="CR54" s="120">
        <f t="shared" si="36"/>
        <v>0</v>
      </c>
      <c r="CS54" s="120">
        <f t="shared" si="78"/>
        <v>0</v>
      </c>
      <c r="CT54" s="121">
        <f t="shared" si="79"/>
        <v>0</v>
      </c>
      <c r="CU54" s="121">
        <f t="shared" si="37"/>
        <v>0</v>
      </c>
      <c r="CV54" s="122">
        <f t="shared" si="38"/>
        <v>0</v>
      </c>
      <c r="CW54" s="123"/>
      <c r="CX54" s="125"/>
      <c r="CY54" s="116">
        <f t="shared" si="80"/>
        <v>42736</v>
      </c>
      <c r="CZ54" s="57"/>
      <c r="DA54" s="117"/>
      <c r="DB54" s="118">
        <f t="shared" si="39"/>
        <v>105000</v>
      </c>
      <c r="DC54" s="119">
        <f t="shared" si="122"/>
        <v>42</v>
      </c>
      <c r="DD54" s="119">
        <f t="shared" si="41"/>
        <v>1423</v>
      </c>
      <c r="DE54" s="202">
        <f t="shared" si="42"/>
        <v>0</v>
      </c>
      <c r="DF54" s="120">
        <f t="shared" si="43"/>
        <v>0</v>
      </c>
      <c r="DG54" s="120">
        <f t="shared" si="81"/>
        <v>0</v>
      </c>
      <c r="DH54" s="121">
        <f t="shared" si="82"/>
        <v>0</v>
      </c>
      <c r="DI54" s="121">
        <f t="shared" si="44"/>
        <v>0</v>
      </c>
      <c r="DJ54" s="122">
        <f t="shared" si="45"/>
        <v>0</v>
      </c>
      <c r="DK54" s="123"/>
      <c r="DL54" s="125"/>
      <c r="DM54" s="116">
        <f t="shared" si="83"/>
        <v>42736</v>
      </c>
      <c r="DN54" s="57"/>
      <c r="DO54" s="117"/>
      <c r="DP54" s="118">
        <f t="shared" si="46"/>
        <v>105000</v>
      </c>
      <c r="DQ54" s="119">
        <f t="shared" si="47"/>
        <v>42</v>
      </c>
      <c r="DR54" s="119">
        <f t="shared" si="48"/>
        <v>1423</v>
      </c>
      <c r="DS54" s="202">
        <f t="shared" si="49"/>
        <v>0</v>
      </c>
      <c r="DT54" s="120">
        <f t="shared" si="50"/>
        <v>0</v>
      </c>
      <c r="DU54" s="120">
        <f t="shared" si="84"/>
        <v>0</v>
      </c>
      <c r="DV54" s="121">
        <f t="shared" si="85"/>
        <v>0</v>
      </c>
      <c r="DW54" s="121">
        <f t="shared" si="51"/>
        <v>0</v>
      </c>
      <c r="DX54" s="122">
        <f t="shared" si="52"/>
        <v>0</v>
      </c>
      <c r="DY54" s="123"/>
      <c r="DZ54" s="125"/>
      <c r="EA54" s="116">
        <f t="shared" si="86"/>
        <v>42736</v>
      </c>
      <c r="EB54" s="57"/>
      <c r="EC54" s="57"/>
      <c r="ED54" s="117"/>
      <c r="EE54" s="118">
        <f t="shared" si="53"/>
        <v>105000</v>
      </c>
      <c r="EF54" s="119">
        <f t="shared" si="123"/>
        <v>42</v>
      </c>
      <c r="EG54" s="119">
        <f t="shared" si="55"/>
        <v>1423</v>
      </c>
      <c r="EH54" s="202">
        <f t="shared" si="56"/>
        <v>0</v>
      </c>
      <c r="EI54" s="120">
        <f t="shared" si="57"/>
        <v>0</v>
      </c>
      <c r="EJ54" s="120">
        <f t="shared" si="87"/>
        <v>0</v>
      </c>
      <c r="EK54" s="121">
        <f t="shared" si="88"/>
        <v>0</v>
      </c>
      <c r="EL54" s="121">
        <f t="shared" si="58"/>
        <v>0</v>
      </c>
      <c r="EM54" s="122">
        <f t="shared" si="59"/>
        <v>0</v>
      </c>
      <c r="EN54" s="123"/>
      <c r="EO54" s="125"/>
      <c r="EP54" s="116">
        <f t="shared" si="89"/>
        <v>42736</v>
      </c>
      <c r="EQ54" s="57"/>
      <c r="ER54" s="57"/>
      <c r="ES54" s="117"/>
      <c r="ET54" s="118">
        <f t="shared" si="60"/>
        <v>105000</v>
      </c>
      <c r="EU54" s="119">
        <f t="shared" si="61"/>
        <v>42</v>
      </c>
      <c r="EV54" s="119">
        <f t="shared" si="62"/>
        <v>1423</v>
      </c>
      <c r="EW54" s="202">
        <f t="shared" si="63"/>
        <v>0</v>
      </c>
      <c r="EX54" s="120">
        <f t="shared" si="64"/>
        <v>0</v>
      </c>
      <c r="EY54" s="120">
        <f t="shared" si="90"/>
        <v>0</v>
      </c>
      <c r="EZ54" s="121">
        <f t="shared" si="91"/>
        <v>0</v>
      </c>
      <c r="FA54" s="121">
        <f t="shared" si="65"/>
        <v>0</v>
      </c>
      <c r="FB54" s="122">
        <f t="shared" si="66"/>
        <v>0</v>
      </c>
      <c r="FC54" s="123"/>
      <c r="FD54" s="125"/>
      <c r="FE54" s="116">
        <f t="shared" si="124"/>
        <v>42736</v>
      </c>
      <c r="FF54" s="57"/>
    </row>
    <row r="55" spans="2:162" ht="13.5" x14ac:dyDescent="0.25">
      <c r="B55" s="196">
        <f t="shared" si="4"/>
        <v>37500</v>
      </c>
      <c r="C55" s="200">
        <f t="shared" si="0"/>
        <v>11.5</v>
      </c>
      <c r="D55" s="200">
        <v>1232.75</v>
      </c>
      <c r="E55" s="196">
        <v>161262</v>
      </c>
      <c r="F55" s="196">
        <f t="shared" si="68"/>
        <v>4517660</v>
      </c>
      <c r="G55" s="196">
        <f t="shared" si="5"/>
        <v>5421192</v>
      </c>
      <c r="H55" s="197">
        <f t="shared" si="130"/>
        <v>5.1603839999999996</v>
      </c>
      <c r="I55" s="197">
        <f t="shared" si="128"/>
        <v>144.56512000000004</v>
      </c>
      <c r="J55" s="198">
        <f t="shared" si="3"/>
        <v>12.047093333333336</v>
      </c>
      <c r="K55" s="198">
        <f t="shared" si="106"/>
        <v>0.58135208542620087</v>
      </c>
      <c r="L55" s="199">
        <f t="shared" si="7"/>
        <v>47130.779648000003</v>
      </c>
      <c r="M55" s="216"/>
      <c r="N55" s="3"/>
      <c r="O55" s="3"/>
      <c r="P55" s="3"/>
      <c r="AC55" s="76">
        <v>1424</v>
      </c>
      <c r="AD55" s="151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3"/>
      <c r="AT55" s="117"/>
      <c r="AU55" s="118">
        <f t="shared" si="12"/>
        <v>105000</v>
      </c>
      <c r="AV55" s="119">
        <f t="shared" si="120"/>
        <v>43</v>
      </c>
      <c r="AW55" s="119">
        <f t="shared" si="118"/>
        <v>1424</v>
      </c>
      <c r="AX55" s="202">
        <f t="shared" si="14"/>
        <v>0</v>
      </c>
      <c r="AY55" s="120">
        <f t="shared" si="15"/>
        <v>0</v>
      </c>
      <c r="AZ55" s="120">
        <f t="shared" si="70"/>
        <v>0</v>
      </c>
      <c r="BA55" s="121">
        <f t="shared" si="71"/>
        <v>0</v>
      </c>
      <c r="BB55" s="121">
        <f t="shared" si="16"/>
        <v>0</v>
      </c>
      <c r="BC55" s="122">
        <f t="shared" si="17"/>
        <v>0</v>
      </c>
      <c r="BD55" s="123"/>
      <c r="BE55" s="125"/>
      <c r="BF55" s="116">
        <f t="shared" si="72"/>
        <v>42736</v>
      </c>
      <c r="BG55" s="57"/>
      <c r="BH55" s="57"/>
      <c r="BI55" s="117"/>
      <c r="BJ55" s="118">
        <f t="shared" si="18"/>
        <v>105000</v>
      </c>
      <c r="BK55" s="119">
        <f t="shared" si="19"/>
        <v>43</v>
      </c>
      <c r="BL55" s="119">
        <f t="shared" si="20"/>
        <v>1424</v>
      </c>
      <c r="BM55" s="202">
        <f t="shared" si="21"/>
        <v>0</v>
      </c>
      <c r="BN55" s="120">
        <f t="shared" si="22"/>
        <v>0</v>
      </c>
      <c r="BO55" s="120">
        <f t="shared" si="73"/>
        <v>0</v>
      </c>
      <c r="BP55" s="121">
        <f t="shared" si="74"/>
        <v>0</v>
      </c>
      <c r="BQ55" s="121">
        <f t="shared" si="23"/>
        <v>0</v>
      </c>
      <c r="BR55" s="122">
        <f t="shared" si="24"/>
        <v>0</v>
      </c>
      <c r="BS55" s="123"/>
      <c r="BT55" s="125"/>
      <c r="BU55" s="116">
        <f t="shared" si="92"/>
        <v>42736</v>
      </c>
      <c r="BV55" s="57"/>
      <c r="BW55" s="57"/>
      <c r="BX55" s="117"/>
      <c r="BY55" s="118">
        <f t="shared" si="25"/>
        <v>105000</v>
      </c>
      <c r="BZ55" s="119">
        <f t="shared" si="121"/>
        <v>43</v>
      </c>
      <c r="CA55" s="119">
        <f t="shared" si="27"/>
        <v>1424</v>
      </c>
      <c r="CB55" s="202">
        <f t="shared" si="28"/>
        <v>0</v>
      </c>
      <c r="CC55" s="120">
        <f t="shared" si="93"/>
        <v>0</v>
      </c>
      <c r="CD55" s="120">
        <f t="shared" si="75"/>
        <v>0</v>
      </c>
      <c r="CE55" s="121">
        <f t="shared" si="76"/>
        <v>0</v>
      </c>
      <c r="CF55" s="121">
        <f t="shared" si="94"/>
        <v>0</v>
      </c>
      <c r="CG55" s="122">
        <f t="shared" si="95"/>
        <v>0</v>
      </c>
      <c r="CH55" s="123"/>
      <c r="CI55" s="125"/>
      <c r="CJ55" s="116">
        <f t="shared" si="77"/>
        <v>42736</v>
      </c>
      <c r="CK55" s="57"/>
      <c r="CL55" s="57"/>
      <c r="CM55" s="117"/>
      <c r="CN55" s="118">
        <f t="shared" si="32"/>
        <v>105000</v>
      </c>
      <c r="CO55" s="119">
        <f t="shared" si="33"/>
        <v>43</v>
      </c>
      <c r="CP55" s="119">
        <f t="shared" si="34"/>
        <v>1424</v>
      </c>
      <c r="CQ55" s="202">
        <f t="shared" si="35"/>
        <v>0</v>
      </c>
      <c r="CR55" s="120">
        <f t="shared" si="36"/>
        <v>0</v>
      </c>
      <c r="CS55" s="120">
        <f t="shared" si="78"/>
        <v>0</v>
      </c>
      <c r="CT55" s="121">
        <f t="shared" si="79"/>
        <v>0</v>
      </c>
      <c r="CU55" s="121">
        <f t="shared" si="37"/>
        <v>0</v>
      </c>
      <c r="CV55" s="122">
        <f t="shared" si="38"/>
        <v>0</v>
      </c>
      <c r="CW55" s="123"/>
      <c r="CX55" s="125"/>
      <c r="CY55" s="116">
        <f t="shared" si="80"/>
        <v>42736</v>
      </c>
      <c r="CZ55" s="57"/>
      <c r="DA55" s="117"/>
      <c r="DB55" s="118">
        <f t="shared" si="39"/>
        <v>105000</v>
      </c>
      <c r="DC55" s="119">
        <f t="shared" si="122"/>
        <v>43</v>
      </c>
      <c r="DD55" s="119">
        <f t="shared" si="41"/>
        <v>1424</v>
      </c>
      <c r="DE55" s="202">
        <f t="shared" si="42"/>
        <v>0</v>
      </c>
      <c r="DF55" s="120">
        <f t="shared" si="43"/>
        <v>0</v>
      </c>
      <c r="DG55" s="120">
        <f t="shared" si="81"/>
        <v>0</v>
      </c>
      <c r="DH55" s="121">
        <f t="shared" si="82"/>
        <v>0</v>
      </c>
      <c r="DI55" s="121">
        <f t="shared" si="44"/>
        <v>0</v>
      </c>
      <c r="DJ55" s="122">
        <f t="shared" si="45"/>
        <v>0</v>
      </c>
      <c r="DK55" s="123"/>
      <c r="DL55" s="125"/>
      <c r="DM55" s="116">
        <f t="shared" si="83"/>
        <v>42736</v>
      </c>
      <c r="DN55" s="57"/>
      <c r="DO55" s="117"/>
      <c r="DP55" s="118">
        <f t="shared" si="46"/>
        <v>105000</v>
      </c>
      <c r="DQ55" s="119">
        <f t="shared" si="47"/>
        <v>43</v>
      </c>
      <c r="DR55" s="119">
        <f t="shared" si="48"/>
        <v>1424</v>
      </c>
      <c r="DS55" s="202">
        <f t="shared" si="49"/>
        <v>0</v>
      </c>
      <c r="DT55" s="120">
        <f t="shared" si="50"/>
        <v>0</v>
      </c>
      <c r="DU55" s="120">
        <f t="shared" si="84"/>
        <v>0</v>
      </c>
      <c r="DV55" s="121">
        <f t="shared" si="85"/>
        <v>0</v>
      </c>
      <c r="DW55" s="121">
        <f t="shared" si="51"/>
        <v>0</v>
      </c>
      <c r="DX55" s="122">
        <f t="shared" si="52"/>
        <v>0</v>
      </c>
      <c r="DY55" s="123"/>
      <c r="DZ55" s="125"/>
      <c r="EA55" s="116">
        <f t="shared" si="86"/>
        <v>42736</v>
      </c>
      <c r="EB55" s="57"/>
      <c r="EC55" s="57"/>
      <c r="ED55" s="117"/>
      <c r="EE55" s="118">
        <f t="shared" si="53"/>
        <v>105000</v>
      </c>
      <c r="EF55" s="119">
        <f t="shared" si="123"/>
        <v>43</v>
      </c>
      <c r="EG55" s="119">
        <f t="shared" si="55"/>
        <v>1424</v>
      </c>
      <c r="EH55" s="202">
        <f t="shared" si="56"/>
        <v>0</v>
      </c>
      <c r="EI55" s="120">
        <f t="shared" si="57"/>
        <v>0</v>
      </c>
      <c r="EJ55" s="120">
        <f t="shared" si="87"/>
        <v>0</v>
      </c>
      <c r="EK55" s="121">
        <f t="shared" si="88"/>
        <v>0</v>
      </c>
      <c r="EL55" s="121">
        <f t="shared" si="58"/>
        <v>0</v>
      </c>
      <c r="EM55" s="122">
        <f t="shared" si="59"/>
        <v>0</v>
      </c>
      <c r="EN55" s="123"/>
      <c r="EO55" s="125"/>
      <c r="EP55" s="116">
        <f t="shared" si="89"/>
        <v>42736</v>
      </c>
      <c r="EQ55" s="57"/>
      <c r="ER55" s="57"/>
      <c r="ES55" s="117"/>
      <c r="ET55" s="118">
        <f t="shared" si="60"/>
        <v>105000</v>
      </c>
      <c r="EU55" s="119">
        <f t="shared" si="61"/>
        <v>43</v>
      </c>
      <c r="EV55" s="119">
        <f t="shared" si="62"/>
        <v>1424</v>
      </c>
      <c r="EW55" s="202">
        <f t="shared" si="63"/>
        <v>0</v>
      </c>
      <c r="EX55" s="120">
        <f t="shared" si="64"/>
        <v>0</v>
      </c>
      <c r="EY55" s="120">
        <f t="shared" si="90"/>
        <v>0</v>
      </c>
      <c r="EZ55" s="121">
        <f t="shared" si="91"/>
        <v>0</v>
      </c>
      <c r="FA55" s="121">
        <f t="shared" si="65"/>
        <v>0</v>
      </c>
      <c r="FB55" s="122">
        <f t="shared" si="66"/>
        <v>0</v>
      </c>
      <c r="FC55" s="123"/>
      <c r="FD55" s="125"/>
      <c r="FE55" s="116">
        <f t="shared" si="124"/>
        <v>42736</v>
      </c>
      <c r="FF55" s="57"/>
    </row>
    <row r="56" spans="2:162" ht="13.5" x14ac:dyDescent="0.25">
      <c r="B56" s="196">
        <f t="shared" si="4"/>
        <v>37500</v>
      </c>
      <c r="C56" s="200">
        <f t="shared" si="0"/>
        <v>11.75</v>
      </c>
      <c r="D56" s="200">
        <v>1233</v>
      </c>
      <c r="E56" s="196">
        <v>160629</v>
      </c>
      <c r="F56" s="196">
        <f t="shared" si="68"/>
        <v>4678289</v>
      </c>
      <c r="G56" s="196">
        <f t="shared" si="5"/>
        <v>5613946.7999999998</v>
      </c>
      <c r="H56" s="197">
        <f t="shared" si="131"/>
        <v>5.1401279999999998</v>
      </c>
      <c r="I56" s="197">
        <f t="shared" si="128"/>
        <v>149.70524800000004</v>
      </c>
      <c r="J56" s="198">
        <f t="shared" si="3"/>
        <v>12.475437333333337</v>
      </c>
      <c r="K56" s="198">
        <f t="shared" si="106"/>
        <v>0.583643053246923</v>
      </c>
      <c r="L56" s="199">
        <f t="shared" si="7"/>
        <v>47287.039539199999</v>
      </c>
      <c r="M56" s="216"/>
      <c r="N56" s="3"/>
      <c r="O56" s="3"/>
      <c r="P56" s="3"/>
      <c r="AC56" s="76">
        <v>1425</v>
      </c>
      <c r="AD56" s="151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3"/>
      <c r="AT56" s="117"/>
      <c r="AU56" s="118">
        <f t="shared" si="12"/>
        <v>105000</v>
      </c>
      <c r="AV56" s="119">
        <f t="shared" si="120"/>
        <v>44</v>
      </c>
      <c r="AW56" s="119">
        <f t="shared" si="118"/>
        <v>1425</v>
      </c>
      <c r="AX56" s="202">
        <f t="shared" si="14"/>
        <v>0</v>
      </c>
      <c r="AY56" s="120">
        <f t="shared" si="15"/>
        <v>0</v>
      </c>
      <c r="AZ56" s="120">
        <f t="shared" si="70"/>
        <v>0</v>
      </c>
      <c r="BA56" s="121">
        <f t="shared" si="71"/>
        <v>0</v>
      </c>
      <c r="BB56" s="121">
        <f t="shared" si="16"/>
        <v>0</v>
      </c>
      <c r="BC56" s="122">
        <f t="shared" si="17"/>
        <v>0</v>
      </c>
      <c r="BD56" s="123"/>
      <c r="BE56" s="125"/>
      <c r="BF56" s="116">
        <f t="shared" si="72"/>
        <v>42736</v>
      </c>
      <c r="BG56" s="57"/>
      <c r="BH56" s="57"/>
      <c r="BI56" s="117"/>
      <c r="BJ56" s="118">
        <f t="shared" si="18"/>
        <v>105000</v>
      </c>
      <c r="BK56" s="119">
        <f t="shared" si="19"/>
        <v>44</v>
      </c>
      <c r="BL56" s="119">
        <f t="shared" si="20"/>
        <v>1425</v>
      </c>
      <c r="BM56" s="202">
        <f t="shared" si="21"/>
        <v>0</v>
      </c>
      <c r="BN56" s="120">
        <f t="shared" si="22"/>
        <v>0</v>
      </c>
      <c r="BO56" s="120">
        <f t="shared" si="73"/>
        <v>0</v>
      </c>
      <c r="BP56" s="121">
        <f t="shared" si="74"/>
        <v>0</v>
      </c>
      <c r="BQ56" s="121">
        <f t="shared" si="23"/>
        <v>0</v>
      </c>
      <c r="BR56" s="122">
        <f t="shared" si="24"/>
        <v>0</v>
      </c>
      <c r="BS56" s="123"/>
      <c r="BT56" s="125"/>
      <c r="BU56" s="116">
        <f t="shared" si="92"/>
        <v>42736</v>
      </c>
      <c r="BV56" s="57"/>
      <c r="BW56" s="57"/>
      <c r="BX56" s="117"/>
      <c r="BY56" s="118">
        <f t="shared" si="25"/>
        <v>105000</v>
      </c>
      <c r="BZ56" s="119">
        <f t="shared" si="121"/>
        <v>44</v>
      </c>
      <c r="CA56" s="119">
        <f t="shared" si="27"/>
        <v>1425</v>
      </c>
      <c r="CB56" s="202">
        <f t="shared" si="28"/>
        <v>0</v>
      </c>
      <c r="CC56" s="120">
        <f t="shared" si="93"/>
        <v>0</v>
      </c>
      <c r="CD56" s="120">
        <f t="shared" si="75"/>
        <v>0</v>
      </c>
      <c r="CE56" s="121">
        <f t="shared" si="76"/>
        <v>0</v>
      </c>
      <c r="CF56" s="121">
        <f t="shared" si="94"/>
        <v>0</v>
      </c>
      <c r="CG56" s="122">
        <f t="shared" si="95"/>
        <v>0</v>
      </c>
      <c r="CH56" s="123"/>
      <c r="CI56" s="125"/>
      <c r="CJ56" s="116">
        <f t="shared" si="77"/>
        <v>42736</v>
      </c>
      <c r="CK56" s="57"/>
      <c r="CL56" s="57"/>
      <c r="CM56" s="117"/>
      <c r="CN56" s="118">
        <f t="shared" si="32"/>
        <v>105000</v>
      </c>
      <c r="CO56" s="119">
        <f t="shared" si="33"/>
        <v>44</v>
      </c>
      <c r="CP56" s="119">
        <f t="shared" si="34"/>
        <v>1425</v>
      </c>
      <c r="CQ56" s="202">
        <f t="shared" si="35"/>
        <v>0</v>
      </c>
      <c r="CR56" s="120">
        <f t="shared" si="36"/>
        <v>0</v>
      </c>
      <c r="CS56" s="120">
        <f t="shared" si="78"/>
        <v>0</v>
      </c>
      <c r="CT56" s="121">
        <f t="shared" si="79"/>
        <v>0</v>
      </c>
      <c r="CU56" s="121">
        <f t="shared" si="37"/>
        <v>0</v>
      </c>
      <c r="CV56" s="122">
        <f t="shared" si="38"/>
        <v>0</v>
      </c>
      <c r="CW56" s="123"/>
      <c r="CX56" s="125"/>
      <c r="CY56" s="116">
        <f t="shared" si="80"/>
        <v>42736</v>
      </c>
      <c r="CZ56" s="57"/>
      <c r="DA56" s="117"/>
      <c r="DB56" s="118">
        <f t="shared" si="39"/>
        <v>105000</v>
      </c>
      <c r="DC56" s="119">
        <f t="shared" si="122"/>
        <v>44</v>
      </c>
      <c r="DD56" s="119">
        <f t="shared" si="41"/>
        <v>1425</v>
      </c>
      <c r="DE56" s="202">
        <f t="shared" si="42"/>
        <v>0</v>
      </c>
      <c r="DF56" s="120">
        <f t="shared" si="43"/>
        <v>0</v>
      </c>
      <c r="DG56" s="120">
        <f t="shared" si="81"/>
        <v>0</v>
      </c>
      <c r="DH56" s="121">
        <f t="shared" si="82"/>
        <v>0</v>
      </c>
      <c r="DI56" s="121">
        <f t="shared" si="44"/>
        <v>0</v>
      </c>
      <c r="DJ56" s="122">
        <f t="shared" si="45"/>
        <v>0</v>
      </c>
      <c r="DK56" s="123"/>
      <c r="DL56" s="125"/>
      <c r="DM56" s="116">
        <f t="shared" si="83"/>
        <v>42736</v>
      </c>
      <c r="DN56" s="57"/>
      <c r="DO56" s="117"/>
      <c r="DP56" s="118">
        <f t="shared" si="46"/>
        <v>105000</v>
      </c>
      <c r="DQ56" s="119">
        <f t="shared" si="47"/>
        <v>44</v>
      </c>
      <c r="DR56" s="119">
        <f t="shared" si="48"/>
        <v>1425</v>
      </c>
      <c r="DS56" s="202">
        <f t="shared" si="49"/>
        <v>0</v>
      </c>
      <c r="DT56" s="120">
        <f t="shared" si="50"/>
        <v>0</v>
      </c>
      <c r="DU56" s="120">
        <f t="shared" si="84"/>
        <v>0</v>
      </c>
      <c r="DV56" s="121">
        <f t="shared" si="85"/>
        <v>0</v>
      </c>
      <c r="DW56" s="121">
        <f t="shared" si="51"/>
        <v>0</v>
      </c>
      <c r="DX56" s="122">
        <f t="shared" si="52"/>
        <v>0</v>
      </c>
      <c r="DY56" s="123"/>
      <c r="DZ56" s="125"/>
      <c r="EA56" s="116">
        <f t="shared" si="86"/>
        <v>42736</v>
      </c>
      <c r="EB56" s="57"/>
      <c r="EC56" s="57"/>
      <c r="ED56" s="117"/>
      <c r="EE56" s="118">
        <f t="shared" si="53"/>
        <v>105000</v>
      </c>
      <c r="EF56" s="119">
        <f t="shared" si="123"/>
        <v>44</v>
      </c>
      <c r="EG56" s="119">
        <f t="shared" si="55"/>
        <v>1425</v>
      </c>
      <c r="EH56" s="202">
        <f t="shared" si="56"/>
        <v>0</v>
      </c>
      <c r="EI56" s="120">
        <f t="shared" si="57"/>
        <v>0</v>
      </c>
      <c r="EJ56" s="120">
        <f t="shared" si="87"/>
        <v>0</v>
      </c>
      <c r="EK56" s="121">
        <f t="shared" si="88"/>
        <v>0</v>
      </c>
      <c r="EL56" s="121">
        <f t="shared" si="58"/>
        <v>0</v>
      </c>
      <c r="EM56" s="122">
        <f t="shared" si="59"/>
        <v>0</v>
      </c>
      <c r="EN56" s="123"/>
      <c r="EO56" s="125"/>
      <c r="EP56" s="116">
        <f t="shared" si="89"/>
        <v>42736</v>
      </c>
      <c r="EQ56" s="57"/>
      <c r="ER56" s="57"/>
      <c r="ES56" s="117"/>
      <c r="ET56" s="118">
        <f t="shared" si="60"/>
        <v>105000</v>
      </c>
      <c r="EU56" s="119">
        <f t="shared" si="61"/>
        <v>44</v>
      </c>
      <c r="EV56" s="119">
        <f t="shared" si="62"/>
        <v>1425</v>
      </c>
      <c r="EW56" s="202">
        <f t="shared" si="63"/>
        <v>0</v>
      </c>
      <c r="EX56" s="120">
        <f t="shared" si="64"/>
        <v>0</v>
      </c>
      <c r="EY56" s="120">
        <f t="shared" si="90"/>
        <v>0</v>
      </c>
      <c r="EZ56" s="121">
        <f t="shared" si="91"/>
        <v>0</v>
      </c>
      <c r="FA56" s="121">
        <f t="shared" si="65"/>
        <v>0</v>
      </c>
      <c r="FB56" s="122">
        <f t="shared" si="66"/>
        <v>0</v>
      </c>
      <c r="FC56" s="123"/>
      <c r="FD56" s="125"/>
      <c r="FE56" s="116">
        <f t="shared" si="124"/>
        <v>42736</v>
      </c>
      <c r="FF56" s="57"/>
    </row>
    <row r="57" spans="2:162" ht="13.5" x14ac:dyDescent="0.25">
      <c r="B57" s="196">
        <f t="shared" si="4"/>
        <v>37500</v>
      </c>
      <c r="C57" s="200">
        <f t="shared" si="0"/>
        <v>12</v>
      </c>
      <c r="D57" s="200">
        <v>1233.25</v>
      </c>
      <c r="E57" s="196">
        <v>159997</v>
      </c>
      <c r="F57" s="196">
        <f t="shared" si="68"/>
        <v>4838286</v>
      </c>
      <c r="G57" s="196">
        <f t="shared" si="5"/>
        <v>5805943.2000000002</v>
      </c>
      <c r="H57" s="197">
        <f t="shared" ref="H57" si="133">(E57*$D$5)/B57</f>
        <v>5.119904</v>
      </c>
      <c r="I57" s="197">
        <f t="shared" si="128"/>
        <v>154.82515200000003</v>
      </c>
      <c r="J57" s="198">
        <f t="shared" si="3"/>
        <v>12.902096000000002</v>
      </c>
      <c r="K57" s="198">
        <f t="shared" si="106"/>
        <v>0.58594848653412246</v>
      </c>
      <c r="L57" s="199">
        <f t="shared" si="7"/>
        <v>47442.684620799999</v>
      </c>
      <c r="M57" s="216"/>
      <c r="N57" s="3"/>
      <c r="O57" s="3"/>
      <c r="P57" s="3"/>
      <c r="AC57" s="76">
        <v>1426</v>
      </c>
      <c r="AD57" s="151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3"/>
      <c r="AT57" s="117"/>
      <c r="AU57" s="118">
        <f t="shared" si="12"/>
        <v>105000</v>
      </c>
      <c r="AV57" s="119">
        <f t="shared" si="120"/>
        <v>45</v>
      </c>
      <c r="AW57" s="119">
        <f t="shared" si="118"/>
        <v>1426</v>
      </c>
      <c r="AX57" s="202">
        <f t="shared" si="14"/>
        <v>0</v>
      </c>
      <c r="AY57" s="120">
        <f t="shared" si="15"/>
        <v>0</v>
      </c>
      <c r="AZ57" s="120">
        <f t="shared" si="70"/>
        <v>0</v>
      </c>
      <c r="BA57" s="121">
        <f t="shared" si="71"/>
        <v>0</v>
      </c>
      <c r="BB57" s="121">
        <f t="shared" si="16"/>
        <v>0</v>
      </c>
      <c r="BC57" s="122">
        <f t="shared" si="17"/>
        <v>0</v>
      </c>
      <c r="BD57" s="123"/>
      <c r="BE57" s="125"/>
      <c r="BF57" s="116">
        <f t="shared" si="72"/>
        <v>42736</v>
      </c>
      <c r="BG57" s="57"/>
      <c r="BH57" s="57"/>
      <c r="BI57" s="117"/>
      <c r="BJ57" s="118">
        <f t="shared" si="18"/>
        <v>105000</v>
      </c>
      <c r="BK57" s="119">
        <f t="shared" si="19"/>
        <v>45</v>
      </c>
      <c r="BL57" s="119">
        <f t="shared" si="20"/>
        <v>1426</v>
      </c>
      <c r="BM57" s="202">
        <f t="shared" si="21"/>
        <v>0</v>
      </c>
      <c r="BN57" s="120">
        <f t="shared" si="22"/>
        <v>0</v>
      </c>
      <c r="BO57" s="120">
        <f t="shared" si="73"/>
        <v>0</v>
      </c>
      <c r="BP57" s="121">
        <f t="shared" si="74"/>
        <v>0</v>
      </c>
      <c r="BQ57" s="121">
        <f t="shared" si="23"/>
        <v>0</v>
      </c>
      <c r="BR57" s="122">
        <f t="shared" si="24"/>
        <v>0</v>
      </c>
      <c r="BS57" s="123"/>
      <c r="BT57" s="125"/>
      <c r="BU57" s="116">
        <f t="shared" si="92"/>
        <v>42736</v>
      </c>
      <c r="BV57" s="57"/>
      <c r="BW57" s="57"/>
      <c r="BX57" s="117"/>
      <c r="BY57" s="204">
        <f t="shared" si="25"/>
        <v>105000</v>
      </c>
      <c r="BZ57" s="205">
        <f t="shared" si="121"/>
        <v>45</v>
      </c>
      <c r="CA57" s="205">
        <f t="shared" si="27"/>
        <v>1426</v>
      </c>
      <c r="CB57" s="206">
        <f t="shared" si="28"/>
        <v>0</v>
      </c>
      <c r="CC57" s="207">
        <f t="shared" si="93"/>
        <v>0</v>
      </c>
      <c r="CD57" s="207">
        <f t="shared" si="75"/>
        <v>0</v>
      </c>
      <c r="CE57" s="208">
        <f t="shared" si="76"/>
        <v>0</v>
      </c>
      <c r="CF57" s="208">
        <f t="shared" si="94"/>
        <v>0</v>
      </c>
      <c r="CG57" s="209">
        <f t="shared" si="95"/>
        <v>0</v>
      </c>
      <c r="CH57" s="210"/>
      <c r="CI57" s="211"/>
      <c r="CJ57" s="212">
        <f t="shared" si="77"/>
        <v>42736</v>
      </c>
      <c r="CK57" s="57"/>
      <c r="CL57" s="57"/>
      <c r="CM57" s="117"/>
      <c r="CN57" s="118">
        <f t="shared" si="32"/>
        <v>105000</v>
      </c>
      <c r="CO57" s="119">
        <f t="shared" si="33"/>
        <v>45</v>
      </c>
      <c r="CP57" s="119">
        <f t="shared" si="34"/>
        <v>1426</v>
      </c>
      <c r="CQ57" s="202">
        <f t="shared" si="35"/>
        <v>0</v>
      </c>
      <c r="CR57" s="120">
        <f t="shared" si="36"/>
        <v>0</v>
      </c>
      <c r="CS57" s="120">
        <f t="shared" si="78"/>
        <v>0</v>
      </c>
      <c r="CT57" s="121">
        <f t="shared" si="79"/>
        <v>0</v>
      </c>
      <c r="CU57" s="121">
        <f t="shared" si="37"/>
        <v>0</v>
      </c>
      <c r="CV57" s="122">
        <f t="shared" si="38"/>
        <v>0</v>
      </c>
      <c r="CW57" s="123"/>
      <c r="CX57" s="125"/>
      <c r="CY57" s="116">
        <f t="shared" si="80"/>
        <v>42736</v>
      </c>
      <c r="CZ57" s="57"/>
      <c r="DA57" s="117"/>
      <c r="DB57" s="118">
        <f t="shared" si="39"/>
        <v>105000</v>
      </c>
      <c r="DC57" s="119">
        <f t="shared" si="122"/>
        <v>45</v>
      </c>
      <c r="DD57" s="119">
        <f t="shared" si="41"/>
        <v>1426</v>
      </c>
      <c r="DE57" s="202">
        <f t="shared" si="42"/>
        <v>0</v>
      </c>
      <c r="DF57" s="120">
        <f t="shared" si="43"/>
        <v>0</v>
      </c>
      <c r="DG57" s="120">
        <f t="shared" si="81"/>
        <v>0</v>
      </c>
      <c r="DH57" s="121">
        <f t="shared" si="82"/>
        <v>0</v>
      </c>
      <c r="DI57" s="121">
        <f t="shared" si="44"/>
        <v>0</v>
      </c>
      <c r="DJ57" s="122">
        <f t="shared" si="45"/>
        <v>0</v>
      </c>
      <c r="DK57" s="123"/>
      <c r="DL57" s="125"/>
      <c r="DM57" s="116">
        <f t="shared" si="83"/>
        <v>42736</v>
      </c>
      <c r="DN57" s="57"/>
      <c r="DO57" s="117"/>
      <c r="DP57" s="118">
        <f t="shared" si="46"/>
        <v>105000</v>
      </c>
      <c r="DQ57" s="119">
        <f t="shared" si="47"/>
        <v>45</v>
      </c>
      <c r="DR57" s="119">
        <f t="shared" si="48"/>
        <v>1426</v>
      </c>
      <c r="DS57" s="202">
        <f t="shared" si="49"/>
        <v>0</v>
      </c>
      <c r="DT57" s="120">
        <f t="shared" si="50"/>
        <v>0</v>
      </c>
      <c r="DU57" s="120">
        <f t="shared" si="84"/>
        <v>0</v>
      </c>
      <c r="DV57" s="121">
        <f t="shared" si="85"/>
        <v>0</v>
      </c>
      <c r="DW57" s="121">
        <f t="shared" si="51"/>
        <v>0</v>
      </c>
      <c r="DX57" s="122">
        <f t="shared" si="52"/>
        <v>0</v>
      </c>
      <c r="DY57" s="123"/>
      <c r="DZ57" s="125"/>
      <c r="EA57" s="116">
        <f t="shared" si="86"/>
        <v>42736</v>
      </c>
      <c r="EB57" s="57"/>
      <c r="EC57" s="57"/>
      <c r="ED57" s="117"/>
      <c r="EE57" s="118">
        <f t="shared" si="53"/>
        <v>105000</v>
      </c>
      <c r="EF57" s="119">
        <f t="shared" si="123"/>
        <v>45</v>
      </c>
      <c r="EG57" s="119">
        <f t="shared" si="55"/>
        <v>1426</v>
      </c>
      <c r="EH57" s="202">
        <f t="shared" si="56"/>
        <v>0</v>
      </c>
      <c r="EI57" s="120">
        <f t="shared" si="57"/>
        <v>0</v>
      </c>
      <c r="EJ57" s="120">
        <f t="shared" si="87"/>
        <v>0</v>
      </c>
      <c r="EK57" s="121">
        <f t="shared" si="88"/>
        <v>0</v>
      </c>
      <c r="EL57" s="121">
        <f t="shared" si="58"/>
        <v>0</v>
      </c>
      <c r="EM57" s="122">
        <f t="shared" si="59"/>
        <v>0</v>
      </c>
      <c r="EN57" s="123"/>
      <c r="EO57" s="125"/>
      <c r="EP57" s="116">
        <f t="shared" si="89"/>
        <v>42736</v>
      </c>
      <c r="EQ57" s="57"/>
      <c r="ER57" s="57"/>
      <c r="ES57" s="117"/>
      <c r="ET57" s="118">
        <f t="shared" si="60"/>
        <v>105000</v>
      </c>
      <c r="EU57" s="119">
        <f t="shared" si="61"/>
        <v>45</v>
      </c>
      <c r="EV57" s="119">
        <f t="shared" si="62"/>
        <v>1426</v>
      </c>
      <c r="EW57" s="202">
        <f t="shared" si="63"/>
        <v>0</v>
      </c>
      <c r="EX57" s="120">
        <f t="shared" si="64"/>
        <v>0</v>
      </c>
      <c r="EY57" s="120">
        <f t="shared" si="90"/>
        <v>0</v>
      </c>
      <c r="EZ57" s="121">
        <f t="shared" si="91"/>
        <v>0</v>
      </c>
      <c r="FA57" s="121">
        <f t="shared" si="65"/>
        <v>0</v>
      </c>
      <c r="FB57" s="122">
        <f t="shared" si="66"/>
        <v>0</v>
      </c>
      <c r="FC57" s="123"/>
      <c r="FD57" s="125"/>
      <c r="FE57" s="116">
        <f t="shared" si="124"/>
        <v>42736</v>
      </c>
      <c r="FF57" s="57"/>
    </row>
    <row r="58" spans="2:162" ht="13.5" x14ac:dyDescent="0.25">
      <c r="B58" s="196">
        <f t="shared" si="4"/>
        <v>37500</v>
      </c>
      <c r="C58" s="200">
        <f t="shared" si="0"/>
        <v>12.25</v>
      </c>
      <c r="D58" s="200">
        <v>1233.5</v>
      </c>
      <c r="E58" s="196">
        <v>159366</v>
      </c>
      <c r="F58" s="196">
        <f t="shared" si="68"/>
        <v>4997652</v>
      </c>
      <c r="G58" s="196">
        <f t="shared" si="5"/>
        <v>5997182.3999999994</v>
      </c>
      <c r="H58" s="197">
        <f t="shared" si="130"/>
        <v>5.0997119999999994</v>
      </c>
      <c r="I58" s="197">
        <f t="shared" si="128"/>
        <v>159.92486400000004</v>
      </c>
      <c r="J58" s="198">
        <f t="shared" si="3"/>
        <v>13.327072000000003</v>
      </c>
      <c r="K58" s="198">
        <f t="shared" si="106"/>
        <v>0.58826851398667224</v>
      </c>
      <c r="L58" s="199">
        <f t="shared" si="7"/>
        <v>47597.715865600003</v>
      </c>
      <c r="M58" s="216"/>
      <c r="N58" s="3"/>
      <c r="O58" s="3"/>
      <c r="P58" s="3"/>
      <c r="AC58" s="76">
        <v>1427</v>
      </c>
      <c r="AD58" s="151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3"/>
      <c r="AT58" s="117"/>
      <c r="AU58" s="118">
        <f t="shared" si="12"/>
        <v>105000</v>
      </c>
      <c r="AV58" s="119">
        <f t="shared" si="120"/>
        <v>46</v>
      </c>
      <c r="AW58" s="119">
        <f t="shared" si="118"/>
        <v>1427</v>
      </c>
      <c r="AX58" s="202">
        <f t="shared" si="14"/>
        <v>0</v>
      </c>
      <c r="AY58" s="120">
        <f t="shared" si="15"/>
        <v>0</v>
      </c>
      <c r="AZ58" s="120">
        <f t="shared" si="70"/>
        <v>0</v>
      </c>
      <c r="BA58" s="121">
        <f t="shared" si="71"/>
        <v>0</v>
      </c>
      <c r="BB58" s="121">
        <f t="shared" si="16"/>
        <v>0</v>
      </c>
      <c r="BC58" s="122">
        <f t="shared" si="17"/>
        <v>0</v>
      </c>
      <c r="BD58" s="123"/>
      <c r="BE58" s="125"/>
      <c r="BF58" s="116">
        <f t="shared" si="72"/>
        <v>42736</v>
      </c>
      <c r="BG58" s="57"/>
      <c r="BH58" s="57"/>
      <c r="BI58" s="117"/>
      <c r="BJ58" s="118">
        <f t="shared" si="18"/>
        <v>105000</v>
      </c>
      <c r="BK58" s="119">
        <f t="shared" si="19"/>
        <v>46</v>
      </c>
      <c r="BL58" s="119">
        <f t="shared" si="20"/>
        <v>1427</v>
      </c>
      <c r="BM58" s="202">
        <f t="shared" si="21"/>
        <v>0</v>
      </c>
      <c r="BN58" s="120">
        <f t="shared" si="22"/>
        <v>0</v>
      </c>
      <c r="BO58" s="120">
        <f t="shared" si="73"/>
        <v>0</v>
      </c>
      <c r="BP58" s="121">
        <f t="shared" si="74"/>
        <v>0</v>
      </c>
      <c r="BQ58" s="121">
        <f t="shared" si="23"/>
        <v>0</v>
      </c>
      <c r="BR58" s="122">
        <f t="shared" si="24"/>
        <v>0</v>
      </c>
      <c r="BS58" s="123"/>
      <c r="BT58" s="125"/>
      <c r="BU58" s="116">
        <f t="shared" si="92"/>
        <v>42736</v>
      </c>
      <c r="BV58" s="57"/>
      <c r="BW58" s="57"/>
      <c r="BX58" s="117"/>
      <c r="BY58" s="118">
        <f t="shared" si="25"/>
        <v>105000</v>
      </c>
      <c r="BZ58" s="119">
        <f t="shared" si="121"/>
        <v>46</v>
      </c>
      <c r="CA58" s="119">
        <f t="shared" si="27"/>
        <v>1427</v>
      </c>
      <c r="CB58" s="202">
        <f t="shared" si="28"/>
        <v>0</v>
      </c>
      <c r="CC58" s="120">
        <f t="shared" si="93"/>
        <v>0</v>
      </c>
      <c r="CD58" s="120">
        <f t="shared" si="75"/>
        <v>0</v>
      </c>
      <c r="CE58" s="121">
        <f t="shared" si="76"/>
        <v>0</v>
      </c>
      <c r="CF58" s="121">
        <f t="shared" si="94"/>
        <v>0</v>
      </c>
      <c r="CG58" s="122">
        <f t="shared" si="95"/>
        <v>0</v>
      </c>
      <c r="CH58" s="123"/>
      <c r="CI58" s="125"/>
      <c r="CJ58" s="116">
        <f t="shared" si="77"/>
        <v>42736</v>
      </c>
      <c r="CK58" s="57"/>
      <c r="CL58" s="57"/>
      <c r="CM58" s="117"/>
      <c r="CN58" s="118">
        <f t="shared" si="32"/>
        <v>105000</v>
      </c>
      <c r="CO58" s="119">
        <f t="shared" si="33"/>
        <v>46</v>
      </c>
      <c r="CP58" s="119">
        <f t="shared" si="34"/>
        <v>1427</v>
      </c>
      <c r="CQ58" s="202">
        <f t="shared" si="35"/>
        <v>0</v>
      </c>
      <c r="CR58" s="120">
        <f t="shared" si="36"/>
        <v>0</v>
      </c>
      <c r="CS58" s="120">
        <f t="shared" si="78"/>
        <v>0</v>
      </c>
      <c r="CT58" s="121">
        <f t="shared" si="79"/>
        <v>0</v>
      </c>
      <c r="CU58" s="121">
        <f t="shared" si="37"/>
        <v>0</v>
      </c>
      <c r="CV58" s="122">
        <f t="shared" si="38"/>
        <v>0</v>
      </c>
      <c r="CW58" s="123"/>
      <c r="CX58" s="125"/>
      <c r="CY58" s="116">
        <f t="shared" si="80"/>
        <v>42736</v>
      </c>
      <c r="CZ58" s="57"/>
      <c r="DA58" s="117"/>
      <c r="DB58" s="118">
        <f t="shared" si="39"/>
        <v>105000</v>
      </c>
      <c r="DC58" s="119">
        <f t="shared" si="122"/>
        <v>46</v>
      </c>
      <c r="DD58" s="119">
        <f t="shared" si="41"/>
        <v>1427</v>
      </c>
      <c r="DE58" s="202">
        <f t="shared" si="42"/>
        <v>0</v>
      </c>
      <c r="DF58" s="120">
        <f t="shared" si="43"/>
        <v>0</v>
      </c>
      <c r="DG58" s="120">
        <f t="shared" si="81"/>
        <v>0</v>
      </c>
      <c r="DH58" s="121">
        <f t="shared" si="82"/>
        <v>0</v>
      </c>
      <c r="DI58" s="121">
        <f t="shared" si="44"/>
        <v>0</v>
      </c>
      <c r="DJ58" s="122">
        <f t="shared" si="45"/>
        <v>0</v>
      </c>
      <c r="DK58" s="123"/>
      <c r="DL58" s="125"/>
      <c r="DM58" s="116">
        <f t="shared" si="83"/>
        <v>42736</v>
      </c>
      <c r="DN58" s="57"/>
      <c r="DO58" s="117"/>
      <c r="DP58" s="118">
        <f t="shared" si="46"/>
        <v>105000</v>
      </c>
      <c r="DQ58" s="119">
        <f t="shared" si="47"/>
        <v>46</v>
      </c>
      <c r="DR58" s="119">
        <f t="shared" si="48"/>
        <v>1427</v>
      </c>
      <c r="DS58" s="202">
        <f t="shared" si="49"/>
        <v>0</v>
      </c>
      <c r="DT58" s="120">
        <f t="shared" si="50"/>
        <v>0</v>
      </c>
      <c r="DU58" s="120">
        <f t="shared" si="84"/>
        <v>0</v>
      </c>
      <c r="DV58" s="121">
        <f t="shared" si="85"/>
        <v>0</v>
      </c>
      <c r="DW58" s="121">
        <f t="shared" si="51"/>
        <v>0</v>
      </c>
      <c r="DX58" s="122">
        <f t="shared" si="52"/>
        <v>0</v>
      </c>
      <c r="DY58" s="123"/>
      <c r="DZ58" s="125"/>
      <c r="EA58" s="116">
        <f t="shared" si="86"/>
        <v>42736</v>
      </c>
      <c r="EB58" s="57"/>
      <c r="EC58" s="57"/>
      <c r="ED58" s="117"/>
      <c r="EE58" s="118">
        <f t="shared" si="53"/>
        <v>105000</v>
      </c>
      <c r="EF58" s="119">
        <f t="shared" si="123"/>
        <v>46</v>
      </c>
      <c r="EG58" s="119">
        <f t="shared" si="55"/>
        <v>1427</v>
      </c>
      <c r="EH58" s="202">
        <f t="shared" si="56"/>
        <v>0</v>
      </c>
      <c r="EI58" s="120">
        <f t="shared" si="57"/>
        <v>0</v>
      </c>
      <c r="EJ58" s="120">
        <f t="shared" si="87"/>
        <v>0</v>
      </c>
      <c r="EK58" s="121">
        <f t="shared" si="88"/>
        <v>0</v>
      </c>
      <c r="EL58" s="121">
        <f t="shared" si="58"/>
        <v>0</v>
      </c>
      <c r="EM58" s="122">
        <f t="shared" si="59"/>
        <v>0</v>
      </c>
      <c r="EN58" s="123"/>
      <c r="EO58" s="125"/>
      <c r="EP58" s="116">
        <f t="shared" si="89"/>
        <v>42736</v>
      </c>
      <c r="EQ58" s="57"/>
      <c r="ER58" s="57"/>
      <c r="ES58" s="117"/>
      <c r="ET58" s="118">
        <f t="shared" si="60"/>
        <v>105000</v>
      </c>
      <c r="EU58" s="119">
        <f t="shared" si="61"/>
        <v>46</v>
      </c>
      <c r="EV58" s="119">
        <f t="shared" si="62"/>
        <v>1427</v>
      </c>
      <c r="EW58" s="202">
        <f t="shared" si="63"/>
        <v>0</v>
      </c>
      <c r="EX58" s="120">
        <f t="shared" si="64"/>
        <v>0</v>
      </c>
      <c r="EY58" s="120">
        <f t="shared" si="90"/>
        <v>0</v>
      </c>
      <c r="EZ58" s="121">
        <f t="shared" si="91"/>
        <v>0</v>
      </c>
      <c r="FA58" s="121">
        <f t="shared" si="65"/>
        <v>0</v>
      </c>
      <c r="FB58" s="122">
        <f t="shared" si="66"/>
        <v>0</v>
      </c>
      <c r="FC58" s="123"/>
      <c r="FD58" s="125"/>
      <c r="FE58" s="116">
        <f t="shared" si="124"/>
        <v>42736</v>
      </c>
      <c r="FF58" s="57"/>
    </row>
    <row r="59" spans="2:162" ht="13.5" x14ac:dyDescent="0.25">
      <c r="B59" s="196">
        <f t="shared" si="4"/>
        <v>37500</v>
      </c>
      <c r="C59" s="200">
        <f t="shared" si="0"/>
        <v>12.5</v>
      </c>
      <c r="D59" s="200">
        <v>1233.75</v>
      </c>
      <c r="E59" s="196">
        <v>158736</v>
      </c>
      <c r="F59" s="196">
        <f t="shared" si="68"/>
        <v>5156388</v>
      </c>
      <c r="G59" s="196">
        <f t="shared" si="5"/>
        <v>6187665.5999999996</v>
      </c>
      <c r="H59" s="197">
        <f t="shared" si="131"/>
        <v>5.0795519999999996</v>
      </c>
      <c r="I59" s="197">
        <f t="shared" si="128"/>
        <v>165.00441600000005</v>
      </c>
      <c r="J59" s="198">
        <f t="shared" si="3"/>
        <v>13.750368000000003</v>
      </c>
      <c r="K59" s="198">
        <f t="shared" si="106"/>
        <v>0.59060326579981859</v>
      </c>
      <c r="L59" s="199">
        <f t="shared" si="7"/>
        <v>47752.134246400004</v>
      </c>
      <c r="M59" s="216"/>
      <c r="N59" s="3"/>
      <c r="O59" s="3"/>
      <c r="P59" s="3"/>
      <c r="AC59" s="76">
        <v>1428</v>
      </c>
      <c r="AD59" s="151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3"/>
      <c r="AT59" s="117"/>
      <c r="AU59" s="118">
        <f t="shared" si="12"/>
        <v>105000</v>
      </c>
      <c r="AV59" s="119">
        <f t="shared" si="120"/>
        <v>47</v>
      </c>
      <c r="AW59" s="119">
        <f t="shared" si="118"/>
        <v>1428</v>
      </c>
      <c r="AX59" s="202">
        <f t="shared" si="14"/>
        <v>0</v>
      </c>
      <c r="AY59" s="120">
        <f t="shared" si="15"/>
        <v>0</v>
      </c>
      <c r="AZ59" s="120">
        <f t="shared" si="70"/>
        <v>0</v>
      </c>
      <c r="BA59" s="121">
        <f t="shared" si="71"/>
        <v>0</v>
      </c>
      <c r="BB59" s="121">
        <f t="shared" si="16"/>
        <v>0</v>
      </c>
      <c r="BC59" s="122">
        <f t="shared" si="17"/>
        <v>0</v>
      </c>
      <c r="BD59" s="123"/>
      <c r="BE59" s="125"/>
      <c r="BF59" s="116">
        <f t="shared" si="72"/>
        <v>42736</v>
      </c>
      <c r="BG59" s="57"/>
      <c r="BH59" s="57"/>
      <c r="BI59" s="117"/>
      <c r="BJ59" s="118">
        <f t="shared" si="18"/>
        <v>105000</v>
      </c>
      <c r="BK59" s="119">
        <f t="shared" si="19"/>
        <v>47</v>
      </c>
      <c r="BL59" s="119">
        <f t="shared" si="20"/>
        <v>1428</v>
      </c>
      <c r="BM59" s="202">
        <f t="shared" si="21"/>
        <v>0</v>
      </c>
      <c r="BN59" s="120">
        <f t="shared" si="22"/>
        <v>0</v>
      </c>
      <c r="BO59" s="120">
        <f t="shared" si="73"/>
        <v>0</v>
      </c>
      <c r="BP59" s="121">
        <f t="shared" si="74"/>
        <v>0</v>
      </c>
      <c r="BQ59" s="121">
        <f t="shared" si="23"/>
        <v>0</v>
      </c>
      <c r="BR59" s="122">
        <f t="shared" si="24"/>
        <v>0</v>
      </c>
      <c r="BS59" s="123"/>
      <c r="BT59" s="125"/>
      <c r="BU59" s="116">
        <f t="shared" si="92"/>
        <v>42736</v>
      </c>
      <c r="BV59" s="57"/>
      <c r="BW59" s="57"/>
      <c r="BX59" s="117"/>
      <c r="BY59" s="118">
        <f t="shared" si="25"/>
        <v>105000</v>
      </c>
      <c r="BZ59" s="119">
        <f t="shared" si="121"/>
        <v>47</v>
      </c>
      <c r="CA59" s="119">
        <f t="shared" si="27"/>
        <v>1428</v>
      </c>
      <c r="CB59" s="202">
        <f t="shared" si="28"/>
        <v>0</v>
      </c>
      <c r="CC59" s="120">
        <f t="shared" si="93"/>
        <v>0</v>
      </c>
      <c r="CD59" s="120">
        <f t="shared" si="75"/>
        <v>0</v>
      </c>
      <c r="CE59" s="121">
        <f t="shared" si="76"/>
        <v>0</v>
      </c>
      <c r="CF59" s="121">
        <f t="shared" si="94"/>
        <v>0</v>
      </c>
      <c r="CG59" s="122">
        <f t="shared" si="95"/>
        <v>0</v>
      </c>
      <c r="CH59" s="123"/>
      <c r="CI59" s="125"/>
      <c r="CJ59" s="116">
        <f t="shared" si="77"/>
        <v>42736</v>
      </c>
      <c r="CK59" s="57"/>
      <c r="CL59" s="57"/>
      <c r="CM59" s="117"/>
      <c r="CN59" s="118">
        <f t="shared" si="32"/>
        <v>105000</v>
      </c>
      <c r="CO59" s="119">
        <f t="shared" si="33"/>
        <v>47</v>
      </c>
      <c r="CP59" s="119">
        <f t="shared" si="34"/>
        <v>1428</v>
      </c>
      <c r="CQ59" s="202">
        <f t="shared" si="35"/>
        <v>0</v>
      </c>
      <c r="CR59" s="120">
        <f t="shared" si="36"/>
        <v>0</v>
      </c>
      <c r="CS59" s="120">
        <f t="shared" si="78"/>
        <v>0</v>
      </c>
      <c r="CT59" s="121">
        <f t="shared" si="79"/>
        <v>0</v>
      </c>
      <c r="CU59" s="121">
        <f t="shared" si="37"/>
        <v>0</v>
      </c>
      <c r="CV59" s="122">
        <f t="shared" si="38"/>
        <v>0</v>
      </c>
      <c r="CW59" s="123"/>
      <c r="CX59" s="125"/>
      <c r="CY59" s="116">
        <f t="shared" si="80"/>
        <v>42736</v>
      </c>
      <c r="CZ59" s="57"/>
      <c r="DA59" s="117"/>
      <c r="DB59" s="118">
        <f t="shared" si="39"/>
        <v>105000</v>
      </c>
      <c r="DC59" s="119">
        <f t="shared" si="122"/>
        <v>47</v>
      </c>
      <c r="DD59" s="119">
        <f t="shared" si="41"/>
        <v>1428</v>
      </c>
      <c r="DE59" s="202">
        <f t="shared" si="42"/>
        <v>0</v>
      </c>
      <c r="DF59" s="120">
        <f t="shared" si="43"/>
        <v>0</v>
      </c>
      <c r="DG59" s="120">
        <f t="shared" si="81"/>
        <v>0</v>
      </c>
      <c r="DH59" s="121">
        <f t="shared" si="82"/>
        <v>0</v>
      </c>
      <c r="DI59" s="121">
        <f t="shared" si="44"/>
        <v>0</v>
      </c>
      <c r="DJ59" s="122">
        <f t="shared" si="45"/>
        <v>0</v>
      </c>
      <c r="DK59" s="123"/>
      <c r="DL59" s="125"/>
      <c r="DM59" s="116">
        <f t="shared" si="83"/>
        <v>42736</v>
      </c>
      <c r="DN59" s="57"/>
      <c r="DO59" s="117"/>
      <c r="DP59" s="118">
        <f t="shared" si="46"/>
        <v>105000</v>
      </c>
      <c r="DQ59" s="119">
        <f t="shared" si="47"/>
        <v>47</v>
      </c>
      <c r="DR59" s="119">
        <f t="shared" si="48"/>
        <v>1428</v>
      </c>
      <c r="DS59" s="202">
        <f t="shared" si="49"/>
        <v>0</v>
      </c>
      <c r="DT59" s="120">
        <f t="shared" si="50"/>
        <v>0</v>
      </c>
      <c r="DU59" s="120">
        <f t="shared" si="84"/>
        <v>0</v>
      </c>
      <c r="DV59" s="121">
        <f t="shared" si="85"/>
        <v>0</v>
      </c>
      <c r="DW59" s="121">
        <f t="shared" si="51"/>
        <v>0</v>
      </c>
      <c r="DX59" s="122">
        <f t="shared" si="52"/>
        <v>0</v>
      </c>
      <c r="DY59" s="123"/>
      <c r="DZ59" s="125"/>
      <c r="EA59" s="116">
        <f t="shared" si="86"/>
        <v>42736</v>
      </c>
      <c r="EB59" s="57"/>
      <c r="EC59" s="57"/>
      <c r="ED59" s="117"/>
      <c r="EE59" s="118">
        <f t="shared" si="53"/>
        <v>105000</v>
      </c>
      <c r="EF59" s="119">
        <f t="shared" si="123"/>
        <v>47</v>
      </c>
      <c r="EG59" s="119">
        <f t="shared" si="55"/>
        <v>1428</v>
      </c>
      <c r="EH59" s="202">
        <f t="shared" si="56"/>
        <v>0</v>
      </c>
      <c r="EI59" s="120">
        <f t="shared" si="57"/>
        <v>0</v>
      </c>
      <c r="EJ59" s="120">
        <f t="shared" si="87"/>
        <v>0</v>
      </c>
      <c r="EK59" s="121">
        <f t="shared" si="88"/>
        <v>0</v>
      </c>
      <c r="EL59" s="121">
        <f t="shared" si="58"/>
        <v>0</v>
      </c>
      <c r="EM59" s="122">
        <f t="shared" si="59"/>
        <v>0</v>
      </c>
      <c r="EN59" s="123"/>
      <c r="EO59" s="125"/>
      <c r="EP59" s="116">
        <f t="shared" si="89"/>
        <v>42736</v>
      </c>
      <c r="EQ59" s="57"/>
      <c r="ER59" s="57"/>
      <c r="ES59" s="117"/>
      <c r="ET59" s="118">
        <f t="shared" si="60"/>
        <v>105000</v>
      </c>
      <c r="EU59" s="119">
        <f t="shared" si="61"/>
        <v>47</v>
      </c>
      <c r="EV59" s="119">
        <f t="shared" si="62"/>
        <v>1428</v>
      </c>
      <c r="EW59" s="202">
        <f t="shared" si="63"/>
        <v>0</v>
      </c>
      <c r="EX59" s="120">
        <f t="shared" si="64"/>
        <v>0</v>
      </c>
      <c r="EY59" s="120">
        <f t="shared" si="90"/>
        <v>0</v>
      </c>
      <c r="EZ59" s="121">
        <f t="shared" si="91"/>
        <v>0</v>
      </c>
      <c r="FA59" s="121">
        <f t="shared" si="65"/>
        <v>0</v>
      </c>
      <c r="FB59" s="122">
        <f t="shared" si="66"/>
        <v>0</v>
      </c>
      <c r="FC59" s="123"/>
      <c r="FD59" s="125"/>
      <c r="FE59" s="116">
        <f t="shared" si="124"/>
        <v>42736</v>
      </c>
      <c r="FF59" s="57"/>
    </row>
    <row r="60" spans="2:162" ht="13.5" x14ac:dyDescent="0.25">
      <c r="B60" s="196">
        <f t="shared" si="4"/>
        <v>37500</v>
      </c>
      <c r="C60" s="200">
        <f t="shared" si="0"/>
        <v>12.75</v>
      </c>
      <c r="D60" s="200">
        <v>1234</v>
      </c>
      <c r="E60" s="196">
        <v>158107</v>
      </c>
      <c r="F60" s="196">
        <f t="shared" si="68"/>
        <v>5314495</v>
      </c>
      <c r="G60" s="196">
        <f t="shared" si="5"/>
        <v>6377394</v>
      </c>
      <c r="H60" s="197">
        <f t="shared" ref="H60" si="134">(E60*$D$5)/B60</f>
        <v>5.0594239999999999</v>
      </c>
      <c r="I60" s="197">
        <f t="shared" si="128"/>
        <v>170.06384000000006</v>
      </c>
      <c r="J60" s="198">
        <f t="shared" si="3"/>
        <v>14.171986666666671</v>
      </c>
      <c r="K60" s="198">
        <f t="shared" si="106"/>
        <v>0.59295287368680705</v>
      </c>
      <c r="L60" s="199">
        <f t="shared" si="7"/>
        <v>47905.940736000004</v>
      </c>
      <c r="M60" s="216"/>
      <c r="N60" s="3"/>
      <c r="O60" s="3"/>
      <c r="P60" s="3"/>
      <c r="AC60" s="76">
        <v>1429</v>
      </c>
      <c r="AD60" s="151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3"/>
      <c r="AT60" s="117"/>
      <c r="AU60" s="118">
        <f t="shared" si="12"/>
        <v>105000</v>
      </c>
      <c r="AV60" s="119">
        <f t="shared" si="120"/>
        <v>48</v>
      </c>
      <c r="AW60" s="119">
        <f t="shared" si="118"/>
        <v>1429</v>
      </c>
      <c r="AX60" s="202">
        <f t="shared" si="14"/>
        <v>0</v>
      </c>
      <c r="AY60" s="120">
        <f t="shared" si="15"/>
        <v>0</v>
      </c>
      <c r="AZ60" s="120">
        <f t="shared" si="70"/>
        <v>0</v>
      </c>
      <c r="BA60" s="121">
        <f t="shared" si="71"/>
        <v>0</v>
      </c>
      <c r="BB60" s="121">
        <f t="shared" si="16"/>
        <v>0</v>
      </c>
      <c r="BC60" s="122">
        <f t="shared" si="17"/>
        <v>0</v>
      </c>
      <c r="BD60" s="123"/>
      <c r="BE60" s="125"/>
      <c r="BF60" s="116">
        <f t="shared" si="72"/>
        <v>42736</v>
      </c>
      <c r="BG60" s="57"/>
      <c r="BH60" s="57"/>
      <c r="BI60" s="117"/>
      <c r="BJ60" s="118">
        <f t="shared" si="18"/>
        <v>105000</v>
      </c>
      <c r="BK60" s="119">
        <f t="shared" si="19"/>
        <v>48</v>
      </c>
      <c r="BL60" s="119">
        <f t="shared" si="20"/>
        <v>1429</v>
      </c>
      <c r="BM60" s="202">
        <f t="shared" si="21"/>
        <v>0</v>
      </c>
      <c r="BN60" s="120">
        <f t="shared" si="22"/>
        <v>0</v>
      </c>
      <c r="BO60" s="120">
        <f t="shared" si="73"/>
        <v>0</v>
      </c>
      <c r="BP60" s="121">
        <f t="shared" si="74"/>
        <v>0</v>
      </c>
      <c r="BQ60" s="121">
        <f t="shared" si="23"/>
        <v>0</v>
      </c>
      <c r="BR60" s="122">
        <f t="shared" si="24"/>
        <v>0</v>
      </c>
      <c r="BS60" s="123"/>
      <c r="BT60" s="125"/>
      <c r="BU60" s="116">
        <f t="shared" si="92"/>
        <v>42736</v>
      </c>
      <c r="BV60" s="57"/>
      <c r="BW60" s="57"/>
      <c r="BX60" s="117"/>
      <c r="BY60" s="118">
        <f t="shared" si="25"/>
        <v>105000</v>
      </c>
      <c r="BZ60" s="119">
        <f t="shared" si="121"/>
        <v>48</v>
      </c>
      <c r="CA60" s="119">
        <f t="shared" si="27"/>
        <v>1429</v>
      </c>
      <c r="CB60" s="202">
        <f t="shared" si="28"/>
        <v>0</v>
      </c>
      <c r="CC60" s="120">
        <f t="shared" si="93"/>
        <v>0</v>
      </c>
      <c r="CD60" s="120">
        <f t="shared" si="75"/>
        <v>0</v>
      </c>
      <c r="CE60" s="121">
        <f t="shared" si="76"/>
        <v>0</v>
      </c>
      <c r="CF60" s="121">
        <f t="shared" si="94"/>
        <v>0</v>
      </c>
      <c r="CG60" s="122">
        <f t="shared" si="95"/>
        <v>0</v>
      </c>
      <c r="CH60" s="123"/>
      <c r="CI60" s="125"/>
      <c r="CJ60" s="116">
        <f t="shared" si="77"/>
        <v>42736</v>
      </c>
      <c r="CK60" s="57"/>
      <c r="CL60" s="57"/>
      <c r="CM60" s="117"/>
      <c r="CN60" s="118">
        <f t="shared" si="32"/>
        <v>105000</v>
      </c>
      <c r="CO60" s="119">
        <f t="shared" si="33"/>
        <v>48</v>
      </c>
      <c r="CP60" s="119">
        <f t="shared" si="34"/>
        <v>1429</v>
      </c>
      <c r="CQ60" s="202">
        <f t="shared" si="35"/>
        <v>0</v>
      </c>
      <c r="CR60" s="120">
        <f t="shared" si="36"/>
        <v>0</v>
      </c>
      <c r="CS60" s="120">
        <f t="shared" si="78"/>
        <v>0</v>
      </c>
      <c r="CT60" s="121">
        <f t="shared" si="79"/>
        <v>0</v>
      </c>
      <c r="CU60" s="121">
        <f t="shared" si="37"/>
        <v>0</v>
      </c>
      <c r="CV60" s="122">
        <f t="shared" si="38"/>
        <v>0</v>
      </c>
      <c r="CW60" s="123"/>
      <c r="CX60" s="125"/>
      <c r="CY60" s="116">
        <f t="shared" si="80"/>
        <v>42736</v>
      </c>
      <c r="CZ60" s="57"/>
      <c r="DA60" s="117"/>
      <c r="DB60" s="118">
        <f t="shared" si="39"/>
        <v>105000</v>
      </c>
      <c r="DC60" s="119">
        <f t="shared" si="122"/>
        <v>48</v>
      </c>
      <c r="DD60" s="119">
        <f t="shared" si="41"/>
        <v>1429</v>
      </c>
      <c r="DE60" s="202">
        <f t="shared" si="42"/>
        <v>0</v>
      </c>
      <c r="DF60" s="120">
        <f t="shared" si="43"/>
        <v>0</v>
      </c>
      <c r="DG60" s="120">
        <f t="shared" si="81"/>
        <v>0</v>
      </c>
      <c r="DH60" s="121">
        <f t="shared" si="82"/>
        <v>0</v>
      </c>
      <c r="DI60" s="121">
        <f t="shared" si="44"/>
        <v>0</v>
      </c>
      <c r="DJ60" s="122">
        <f t="shared" si="45"/>
        <v>0</v>
      </c>
      <c r="DK60" s="123"/>
      <c r="DL60" s="125"/>
      <c r="DM60" s="116">
        <f t="shared" si="83"/>
        <v>42736</v>
      </c>
      <c r="DN60" s="57"/>
      <c r="DO60" s="117"/>
      <c r="DP60" s="118">
        <f t="shared" si="46"/>
        <v>105000</v>
      </c>
      <c r="DQ60" s="119">
        <f t="shared" si="47"/>
        <v>48</v>
      </c>
      <c r="DR60" s="119">
        <f t="shared" si="48"/>
        <v>1429</v>
      </c>
      <c r="DS60" s="202">
        <f t="shared" si="49"/>
        <v>0</v>
      </c>
      <c r="DT60" s="120">
        <f t="shared" si="50"/>
        <v>0</v>
      </c>
      <c r="DU60" s="120">
        <f t="shared" si="84"/>
        <v>0</v>
      </c>
      <c r="DV60" s="121">
        <f t="shared" si="85"/>
        <v>0</v>
      </c>
      <c r="DW60" s="121">
        <f t="shared" si="51"/>
        <v>0</v>
      </c>
      <c r="DX60" s="122">
        <f t="shared" si="52"/>
        <v>0</v>
      </c>
      <c r="DY60" s="123"/>
      <c r="DZ60" s="125"/>
      <c r="EA60" s="116">
        <f t="shared" si="86"/>
        <v>42736</v>
      </c>
      <c r="EB60" s="57"/>
      <c r="EC60" s="57"/>
      <c r="ED60" s="117"/>
      <c r="EE60" s="118">
        <f t="shared" si="53"/>
        <v>105000</v>
      </c>
      <c r="EF60" s="119">
        <f t="shared" si="123"/>
        <v>48</v>
      </c>
      <c r="EG60" s="119">
        <f t="shared" si="55"/>
        <v>1429</v>
      </c>
      <c r="EH60" s="202">
        <f t="shared" si="56"/>
        <v>0</v>
      </c>
      <c r="EI60" s="120">
        <f t="shared" si="57"/>
        <v>0</v>
      </c>
      <c r="EJ60" s="120">
        <f t="shared" si="87"/>
        <v>0</v>
      </c>
      <c r="EK60" s="121">
        <f t="shared" si="88"/>
        <v>0</v>
      </c>
      <c r="EL60" s="121">
        <f t="shared" si="58"/>
        <v>0</v>
      </c>
      <c r="EM60" s="122">
        <f t="shared" si="59"/>
        <v>0</v>
      </c>
      <c r="EN60" s="123"/>
      <c r="EO60" s="125"/>
      <c r="EP60" s="116">
        <f t="shared" si="89"/>
        <v>42736</v>
      </c>
      <c r="EQ60" s="57"/>
      <c r="ER60" s="57"/>
      <c r="ES60" s="117"/>
      <c r="ET60" s="118">
        <f t="shared" si="60"/>
        <v>105000</v>
      </c>
      <c r="EU60" s="119">
        <f t="shared" si="61"/>
        <v>48</v>
      </c>
      <c r="EV60" s="119">
        <f t="shared" si="62"/>
        <v>1429</v>
      </c>
      <c r="EW60" s="202">
        <f t="shared" si="63"/>
        <v>0</v>
      </c>
      <c r="EX60" s="120">
        <f t="shared" si="64"/>
        <v>0</v>
      </c>
      <c r="EY60" s="120">
        <f t="shared" si="90"/>
        <v>0</v>
      </c>
      <c r="EZ60" s="121">
        <f t="shared" si="91"/>
        <v>0</v>
      </c>
      <c r="FA60" s="121">
        <f t="shared" si="65"/>
        <v>0</v>
      </c>
      <c r="FB60" s="122">
        <f t="shared" si="66"/>
        <v>0</v>
      </c>
      <c r="FC60" s="123"/>
      <c r="FD60" s="125"/>
      <c r="FE60" s="116">
        <f t="shared" si="124"/>
        <v>42736</v>
      </c>
      <c r="FF60" s="57"/>
    </row>
    <row r="61" spans="2:162" ht="13.5" x14ac:dyDescent="0.25">
      <c r="B61" s="196">
        <f t="shared" si="4"/>
        <v>37500</v>
      </c>
      <c r="C61" s="200">
        <f t="shared" si="0"/>
        <v>13</v>
      </c>
      <c r="D61" s="200">
        <v>1234.25</v>
      </c>
      <c r="E61" s="196">
        <v>157479</v>
      </c>
      <c r="F61" s="196">
        <f t="shared" si="68"/>
        <v>5471974</v>
      </c>
      <c r="G61" s="196">
        <f t="shared" si="5"/>
        <v>6566368.7999999998</v>
      </c>
      <c r="H61" s="197">
        <f t="shared" si="130"/>
        <v>5.0393279999999994</v>
      </c>
      <c r="I61" s="197">
        <f t="shared" si="128"/>
        <v>175.10316800000007</v>
      </c>
      <c r="J61" s="198">
        <f t="shared" si="3"/>
        <v>14.591930666666672</v>
      </c>
      <c r="K61" s="198">
        <f t="shared" si="106"/>
        <v>0.59531747090088216</v>
      </c>
      <c r="L61" s="199">
        <f t="shared" si="7"/>
        <v>48059.136307200002</v>
      </c>
      <c r="M61" s="216"/>
      <c r="N61" s="3"/>
      <c r="O61" s="3"/>
      <c r="P61" s="3"/>
      <c r="AC61" s="76">
        <v>1430</v>
      </c>
      <c r="AD61" s="151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3"/>
      <c r="AT61" s="117"/>
      <c r="AU61" s="118">
        <f t="shared" si="12"/>
        <v>105000</v>
      </c>
      <c r="AV61" s="119">
        <f t="shared" si="120"/>
        <v>49</v>
      </c>
      <c r="AW61" s="119">
        <f t="shared" si="118"/>
        <v>1430</v>
      </c>
      <c r="AX61" s="202">
        <f t="shared" si="14"/>
        <v>0</v>
      </c>
      <c r="AY61" s="120">
        <f t="shared" si="15"/>
        <v>0</v>
      </c>
      <c r="AZ61" s="120">
        <f t="shared" si="70"/>
        <v>0</v>
      </c>
      <c r="BA61" s="121">
        <f t="shared" si="71"/>
        <v>0</v>
      </c>
      <c r="BB61" s="121">
        <f t="shared" si="16"/>
        <v>0</v>
      </c>
      <c r="BC61" s="122">
        <f t="shared" si="17"/>
        <v>0</v>
      </c>
      <c r="BD61" s="123"/>
      <c r="BE61" s="125"/>
      <c r="BF61" s="116">
        <f t="shared" si="72"/>
        <v>42736</v>
      </c>
      <c r="BG61" s="57"/>
      <c r="BH61" s="57"/>
      <c r="BI61" s="117"/>
      <c r="BJ61" s="118">
        <f t="shared" si="18"/>
        <v>105000</v>
      </c>
      <c r="BK61" s="119">
        <f t="shared" si="19"/>
        <v>49</v>
      </c>
      <c r="BL61" s="119">
        <f t="shared" si="20"/>
        <v>1430</v>
      </c>
      <c r="BM61" s="202">
        <f t="shared" si="21"/>
        <v>0</v>
      </c>
      <c r="BN61" s="120">
        <f t="shared" si="22"/>
        <v>0</v>
      </c>
      <c r="BO61" s="120">
        <f t="shared" si="73"/>
        <v>0</v>
      </c>
      <c r="BP61" s="121">
        <f t="shared" si="74"/>
        <v>0</v>
      </c>
      <c r="BQ61" s="121">
        <f t="shared" si="23"/>
        <v>0</v>
      </c>
      <c r="BR61" s="122">
        <f t="shared" si="24"/>
        <v>0</v>
      </c>
      <c r="BS61" s="123"/>
      <c r="BT61" s="125"/>
      <c r="BU61" s="116">
        <f t="shared" si="92"/>
        <v>42736</v>
      </c>
      <c r="BV61" s="57"/>
      <c r="BW61" s="57"/>
      <c r="BX61" s="117"/>
      <c r="BY61" s="118">
        <f t="shared" si="25"/>
        <v>105000</v>
      </c>
      <c r="BZ61" s="119">
        <f t="shared" si="121"/>
        <v>49</v>
      </c>
      <c r="CA61" s="119">
        <f t="shared" si="27"/>
        <v>1430</v>
      </c>
      <c r="CB61" s="202">
        <f t="shared" si="28"/>
        <v>0</v>
      </c>
      <c r="CC61" s="120">
        <f t="shared" si="93"/>
        <v>0</v>
      </c>
      <c r="CD61" s="120">
        <f t="shared" si="75"/>
        <v>0</v>
      </c>
      <c r="CE61" s="121">
        <f t="shared" si="76"/>
        <v>0</v>
      </c>
      <c r="CF61" s="121">
        <f t="shared" si="94"/>
        <v>0</v>
      </c>
      <c r="CG61" s="122">
        <f t="shared" si="95"/>
        <v>0</v>
      </c>
      <c r="CH61" s="123"/>
      <c r="CI61" s="125"/>
      <c r="CJ61" s="116">
        <f t="shared" si="77"/>
        <v>42736</v>
      </c>
      <c r="CK61" s="57"/>
      <c r="CL61" s="57"/>
      <c r="CM61" s="117"/>
      <c r="CN61" s="118">
        <f t="shared" si="32"/>
        <v>105000</v>
      </c>
      <c r="CO61" s="119">
        <f t="shared" si="33"/>
        <v>49</v>
      </c>
      <c r="CP61" s="119">
        <f t="shared" si="34"/>
        <v>1430</v>
      </c>
      <c r="CQ61" s="202">
        <f t="shared" si="35"/>
        <v>0</v>
      </c>
      <c r="CR61" s="120">
        <f t="shared" si="36"/>
        <v>0</v>
      </c>
      <c r="CS61" s="120">
        <f t="shared" si="78"/>
        <v>0</v>
      </c>
      <c r="CT61" s="121">
        <f t="shared" si="79"/>
        <v>0</v>
      </c>
      <c r="CU61" s="121">
        <f t="shared" si="37"/>
        <v>0</v>
      </c>
      <c r="CV61" s="122">
        <f t="shared" si="38"/>
        <v>0</v>
      </c>
      <c r="CW61" s="123"/>
      <c r="CX61" s="125"/>
      <c r="CY61" s="116">
        <f t="shared" si="80"/>
        <v>42736</v>
      </c>
      <c r="CZ61" s="57"/>
      <c r="DA61" s="117"/>
      <c r="DB61" s="118">
        <f t="shared" si="39"/>
        <v>105000</v>
      </c>
      <c r="DC61" s="119">
        <f t="shared" si="122"/>
        <v>49</v>
      </c>
      <c r="DD61" s="119">
        <f t="shared" si="41"/>
        <v>1430</v>
      </c>
      <c r="DE61" s="202">
        <f t="shared" si="42"/>
        <v>0</v>
      </c>
      <c r="DF61" s="120">
        <f t="shared" si="43"/>
        <v>0</v>
      </c>
      <c r="DG61" s="120">
        <f t="shared" si="81"/>
        <v>0</v>
      </c>
      <c r="DH61" s="121">
        <f t="shared" si="82"/>
        <v>0</v>
      </c>
      <c r="DI61" s="121">
        <f t="shared" si="44"/>
        <v>0</v>
      </c>
      <c r="DJ61" s="122">
        <f t="shared" si="45"/>
        <v>0</v>
      </c>
      <c r="DK61" s="123"/>
      <c r="DL61" s="125"/>
      <c r="DM61" s="116">
        <f t="shared" si="83"/>
        <v>42736</v>
      </c>
      <c r="DN61" s="57"/>
      <c r="DO61" s="117"/>
      <c r="DP61" s="118">
        <f t="shared" si="46"/>
        <v>105000</v>
      </c>
      <c r="DQ61" s="119">
        <f t="shared" si="47"/>
        <v>49</v>
      </c>
      <c r="DR61" s="119">
        <f t="shared" si="48"/>
        <v>1430</v>
      </c>
      <c r="DS61" s="202">
        <f t="shared" si="49"/>
        <v>0</v>
      </c>
      <c r="DT61" s="120">
        <f t="shared" si="50"/>
        <v>0</v>
      </c>
      <c r="DU61" s="120">
        <f t="shared" si="84"/>
        <v>0</v>
      </c>
      <c r="DV61" s="121">
        <f t="shared" si="85"/>
        <v>0</v>
      </c>
      <c r="DW61" s="121">
        <f t="shared" si="51"/>
        <v>0</v>
      </c>
      <c r="DX61" s="122">
        <f t="shared" si="52"/>
        <v>0</v>
      </c>
      <c r="DY61" s="123"/>
      <c r="DZ61" s="125"/>
      <c r="EA61" s="116">
        <f t="shared" si="86"/>
        <v>42736</v>
      </c>
      <c r="EB61" s="57"/>
      <c r="EC61" s="57"/>
      <c r="ED61" s="117"/>
      <c r="EE61" s="118">
        <f t="shared" si="53"/>
        <v>105000</v>
      </c>
      <c r="EF61" s="119">
        <f t="shared" si="123"/>
        <v>49</v>
      </c>
      <c r="EG61" s="119">
        <f t="shared" si="55"/>
        <v>1430</v>
      </c>
      <c r="EH61" s="202">
        <f t="shared" si="56"/>
        <v>0</v>
      </c>
      <c r="EI61" s="120">
        <f t="shared" si="57"/>
        <v>0</v>
      </c>
      <c r="EJ61" s="120">
        <f t="shared" si="87"/>
        <v>0</v>
      </c>
      <c r="EK61" s="121">
        <f t="shared" si="88"/>
        <v>0</v>
      </c>
      <c r="EL61" s="121">
        <f t="shared" si="58"/>
        <v>0</v>
      </c>
      <c r="EM61" s="122">
        <f t="shared" si="59"/>
        <v>0</v>
      </c>
      <c r="EN61" s="123"/>
      <c r="EO61" s="125"/>
      <c r="EP61" s="116">
        <f t="shared" si="89"/>
        <v>42736</v>
      </c>
      <c r="EQ61" s="57"/>
      <c r="ER61" s="57"/>
      <c r="ES61" s="117"/>
      <c r="ET61" s="118">
        <f t="shared" si="60"/>
        <v>105000</v>
      </c>
      <c r="EU61" s="119">
        <f t="shared" si="61"/>
        <v>49</v>
      </c>
      <c r="EV61" s="119">
        <f t="shared" si="62"/>
        <v>1430</v>
      </c>
      <c r="EW61" s="202">
        <f t="shared" si="63"/>
        <v>0</v>
      </c>
      <c r="EX61" s="120">
        <f t="shared" si="64"/>
        <v>0</v>
      </c>
      <c r="EY61" s="120">
        <f t="shared" si="90"/>
        <v>0</v>
      </c>
      <c r="EZ61" s="121">
        <f t="shared" si="91"/>
        <v>0</v>
      </c>
      <c r="FA61" s="121">
        <f t="shared" si="65"/>
        <v>0</v>
      </c>
      <c r="FB61" s="122">
        <f t="shared" si="66"/>
        <v>0</v>
      </c>
      <c r="FC61" s="123"/>
      <c r="FD61" s="125"/>
      <c r="FE61" s="116">
        <f t="shared" si="124"/>
        <v>42736</v>
      </c>
      <c r="FF61" s="57"/>
    </row>
    <row r="62" spans="2:162" ht="13.5" x14ac:dyDescent="0.25">
      <c r="B62" s="196">
        <f t="shared" si="4"/>
        <v>37500</v>
      </c>
      <c r="C62" s="200">
        <f t="shared" si="0"/>
        <v>13.25</v>
      </c>
      <c r="D62" s="200">
        <v>1234.5</v>
      </c>
      <c r="E62" s="196">
        <v>156851</v>
      </c>
      <c r="F62" s="196">
        <f t="shared" si="68"/>
        <v>5628825</v>
      </c>
      <c r="G62" s="196">
        <f t="shared" si="5"/>
        <v>6754590</v>
      </c>
      <c r="H62" s="197">
        <f t="shared" ref="H62" si="135">(E62*$D$4)/B62</f>
        <v>5.0192319999999997</v>
      </c>
      <c r="I62" s="197">
        <f t="shared" si="128"/>
        <v>180.12240000000006</v>
      </c>
      <c r="J62" s="198">
        <f t="shared" si="3"/>
        <v>15.010200000000005</v>
      </c>
      <c r="K62" s="198">
        <f t="shared" si="106"/>
        <v>0.59770100286258931</v>
      </c>
      <c r="L62" s="199">
        <f t="shared" si="7"/>
        <v>48211.720959999999</v>
      </c>
      <c r="M62" s="216"/>
      <c r="N62" s="3"/>
      <c r="O62" s="3"/>
      <c r="P62" s="3"/>
      <c r="AC62" s="76">
        <v>1431</v>
      </c>
      <c r="AD62" s="151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3"/>
      <c r="AT62" s="117"/>
      <c r="AU62" s="118">
        <f t="shared" si="12"/>
        <v>105000</v>
      </c>
      <c r="AV62" s="119">
        <f t="shared" si="120"/>
        <v>50</v>
      </c>
      <c r="AW62" s="119">
        <f t="shared" si="118"/>
        <v>1431</v>
      </c>
      <c r="AX62" s="202">
        <f t="shared" si="14"/>
        <v>0</v>
      </c>
      <c r="AY62" s="120">
        <f t="shared" si="15"/>
        <v>0</v>
      </c>
      <c r="AZ62" s="120">
        <f t="shared" si="70"/>
        <v>0</v>
      </c>
      <c r="BA62" s="121">
        <f t="shared" si="71"/>
        <v>0</v>
      </c>
      <c r="BB62" s="121">
        <f t="shared" si="16"/>
        <v>0</v>
      </c>
      <c r="BC62" s="122">
        <f t="shared" si="17"/>
        <v>0</v>
      </c>
      <c r="BD62" s="123"/>
      <c r="BE62" s="125"/>
      <c r="BF62" s="116">
        <f t="shared" si="72"/>
        <v>42736</v>
      </c>
      <c r="BG62" s="57"/>
      <c r="BH62" s="57"/>
      <c r="BI62" s="117"/>
      <c r="BJ62" s="118">
        <f t="shared" si="18"/>
        <v>105000</v>
      </c>
      <c r="BK62" s="119">
        <f t="shared" si="19"/>
        <v>50</v>
      </c>
      <c r="BL62" s="119">
        <f t="shared" si="20"/>
        <v>1431</v>
      </c>
      <c r="BM62" s="202">
        <f t="shared" si="21"/>
        <v>0</v>
      </c>
      <c r="BN62" s="120">
        <f t="shared" si="22"/>
        <v>0</v>
      </c>
      <c r="BO62" s="120">
        <f t="shared" si="73"/>
        <v>0</v>
      </c>
      <c r="BP62" s="121">
        <f t="shared" si="74"/>
        <v>0</v>
      </c>
      <c r="BQ62" s="121">
        <f t="shared" si="23"/>
        <v>0</v>
      </c>
      <c r="BR62" s="122">
        <f t="shared" si="24"/>
        <v>0</v>
      </c>
      <c r="BS62" s="123"/>
      <c r="BT62" s="125"/>
      <c r="BU62" s="116">
        <f t="shared" si="92"/>
        <v>42736</v>
      </c>
      <c r="BV62" s="57"/>
      <c r="BW62" s="57"/>
      <c r="BX62" s="117"/>
      <c r="BY62" s="118">
        <f t="shared" si="25"/>
        <v>105000</v>
      </c>
      <c r="BZ62" s="119">
        <f t="shared" si="121"/>
        <v>50</v>
      </c>
      <c r="CA62" s="119">
        <f t="shared" si="27"/>
        <v>1431</v>
      </c>
      <c r="CB62" s="202">
        <f t="shared" si="28"/>
        <v>0</v>
      </c>
      <c r="CC62" s="120">
        <f t="shared" si="93"/>
        <v>0</v>
      </c>
      <c r="CD62" s="120">
        <f t="shared" si="75"/>
        <v>0</v>
      </c>
      <c r="CE62" s="121">
        <f t="shared" si="76"/>
        <v>0</v>
      </c>
      <c r="CF62" s="121">
        <f t="shared" si="94"/>
        <v>0</v>
      </c>
      <c r="CG62" s="122">
        <f t="shared" si="95"/>
        <v>0</v>
      </c>
      <c r="CH62" s="123"/>
      <c r="CI62" s="125"/>
      <c r="CJ62" s="116">
        <f t="shared" si="77"/>
        <v>42736</v>
      </c>
      <c r="CK62" s="57"/>
      <c r="CL62" s="57"/>
      <c r="CM62" s="117"/>
      <c r="CN62" s="204">
        <f t="shared" si="32"/>
        <v>105000</v>
      </c>
      <c r="CO62" s="205">
        <f t="shared" si="33"/>
        <v>50</v>
      </c>
      <c r="CP62" s="205">
        <f t="shared" si="34"/>
        <v>1431</v>
      </c>
      <c r="CQ62" s="206">
        <f t="shared" si="35"/>
        <v>0</v>
      </c>
      <c r="CR62" s="207">
        <f t="shared" si="36"/>
        <v>0</v>
      </c>
      <c r="CS62" s="207">
        <f t="shared" si="78"/>
        <v>0</v>
      </c>
      <c r="CT62" s="208">
        <f t="shared" si="79"/>
        <v>0</v>
      </c>
      <c r="CU62" s="208">
        <f t="shared" si="37"/>
        <v>0</v>
      </c>
      <c r="CV62" s="209">
        <f t="shared" si="38"/>
        <v>0</v>
      </c>
      <c r="CW62" s="210"/>
      <c r="CX62" s="211"/>
      <c r="CY62" s="212">
        <f t="shared" si="80"/>
        <v>42736</v>
      </c>
      <c r="CZ62" s="57"/>
      <c r="DA62" s="117"/>
      <c r="DB62" s="118">
        <f t="shared" si="39"/>
        <v>105000</v>
      </c>
      <c r="DC62" s="119">
        <f t="shared" si="122"/>
        <v>50</v>
      </c>
      <c r="DD62" s="119">
        <f t="shared" si="41"/>
        <v>1431</v>
      </c>
      <c r="DE62" s="202">
        <f t="shared" si="42"/>
        <v>0</v>
      </c>
      <c r="DF62" s="120">
        <f t="shared" si="43"/>
        <v>0</v>
      </c>
      <c r="DG62" s="120">
        <f t="shared" si="81"/>
        <v>0</v>
      </c>
      <c r="DH62" s="121">
        <f t="shared" si="82"/>
        <v>0</v>
      </c>
      <c r="DI62" s="121">
        <f t="shared" si="44"/>
        <v>0</v>
      </c>
      <c r="DJ62" s="122">
        <f t="shared" si="45"/>
        <v>0</v>
      </c>
      <c r="DK62" s="123"/>
      <c r="DL62" s="125"/>
      <c r="DM62" s="116">
        <f t="shared" si="83"/>
        <v>42736</v>
      </c>
      <c r="DN62" s="57"/>
      <c r="DO62" s="117"/>
      <c r="DP62" s="118">
        <f t="shared" si="46"/>
        <v>105000</v>
      </c>
      <c r="DQ62" s="119">
        <f t="shared" si="47"/>
        <v>50</v>
      </c>
      <c r="DR62" s="119">
        <f t="shared" si="48"/>
        <v>1431</v>
      </c>
      <c r="DS62" s="202">
        <f t="shared" si="49"/>
        <v>0</v>
      </c>
      <c r="DT62" s="120">
        <f t="shared" si="50"/>
        <v>0</v>
      </c>
      <c r="DU62" s="120">
        <f t="shared" si="84"/>
        <v>0</v>
      </c>
      <c r="DV62" s="121">
        <f t="shared" si="85"/>
        <v>0</v>
      </c>
      <c r="DW62" s="121">
        <f t="shared" si="51"/>
        <v>0</v>
      </c>
      <c r="DX62" s="122">
        <f t="shared" si="52"/>
        <v>0</v>
      </c>
      <c r="DY62" s="123"/>
      <c r="DZ62" s="125"/>
      <c r="EA62" s="116">
        <f t="shared" si="86"/>
        <v>42736</v>
      </c>
      <c r="EB62" s="57"/>
      <c r="EC62" s="57"/>
      <c r="ED62" s="117"/>
      <c r="EE62" s="118">
        <f t="shared" si="53"/>
        <v>105000</v>
      </c>
      <c r="EF62" s="119">
        <f t="shared" si="123"/>
        <v>50</v>
      </c>
      <c r="EG62" s="119">
        <f t="shared" si="55"/>
        <v>1431</v>
      </c>
      <c r="EH62" s="202">
        <f t="shared" si="56"/>
        <v>0</v>
      </c>
      <c r="EI62" s="120">
        <f t="shared" si="57"/>
        <v>0</v>
      </c>
      <c r="EJ62" s="120">
        <f t="shared" si="87"/>
        <v>0</v>
      </c>
      <c r="EK62" s="121">
        <f t="shared" si="88"/>
        <v>0</v>
      </c>
      <c r="EL62" s="121">
        <f t="shared" si="58"/>
        <v>0</v>
      </c>
      <c r="EM62" s="122">
        <f t="shared" si="59"/>
        <v>0</v>
      </c>
      <c r="EN62" s="123"/>
      <c r="EO62" s="125"/>
      <c r="EP62" s="116">
        <f t="shared" si="89"/>
        <v>42736</v>
      </c>
      <c r="EQ62" s="57"/>
      <c r="ER62" s="57"/>
      <c r="ES62" s="117"/>
      <c r="ET62" s="118">
        <f t="shared" si="60"/>
        <v>105000</v>
      </c>
      <c r="EU62" s="119">
        <f t="shared" si="61"/>
        <v>50</v>
      </c>
      <c r="EV62" s="119">
        <f t="shared" si="62"/>
        <v>1431</v>
      </c>
      <c r="EW62" s="202">
        <f t="shared" si="63"/>
        <v>0</v>
      </c>
      <c r="EX62" s="120">
        <f t="shared" si="64"/>
        <v>0</v>
      </c>
      <c r="EY62" s="120">
        <f t="shared" si="90"/>
        <v>0</v>
      </c>
      <c r="EZ62" s="121">
        <f t="shared" si="91"/>
        <v>0</v>
      </c>
      <c r="FA62" s="121">
        <f t="shared" si="65"/>
        <v>0</v>
      </c>
      <c r="FB62" s="122">
        <f t="shared" si="66"/>
        <v>0</v>
      </c>
      <c r="FC62" s="123"/>
      <c r="FD62" s="125"/>
      <c r="FE62" s="116">
        <f t="shared" si="124"/>
        <v>42736</v>
      </c>
      <c r="FF62" s="57"/>
    </row>
    <row r="63" spans="2:162" ht="13.5" x14ac:dyDescent="0.25">
      <c r="B63" s="196">
        <f t="shared" si="4"/>
        <v>37500</v>
      </c>
      <c r="C63" s="200">
        <f t="shared" si="0"/>
        <v>13.5</v>
      </c>
      <c r="D63" s="200">
        <v>1234.75</v>
      </c>
      <c r="E63" s="196">
        <v>156224</v>
      </c>
      <c r="F63" s="196">
        <f t="shared" si="68"/>
        <v>5785049</v>
      </c>
      <c r="G63" s="196">
        <f t="shared" si="5"/>
        <v>6942058.7999999998</v>
      </c>
      <c r="H63" s="197">
        <f>(E63*$D$5)/B63</f>
        <v>4.9991680000000001</v>
      </c>
      <c r="I63" s="197">
        <f t="shared" si="128"/>
        <v>185.12156800000005</v>
      </c>
      <c r="J63" s="198">
        <f t="shared" si="3"/>
        <v>15.426797333333338</v>
      </c>
      <c r="K63" s="198">
        <f t="shared" si="106"/>
        <v>0.60009985661614096</v>
      </c>
      <c r="L63" s="199">
        <f t="shared" si="7"/>
        <v>48363.695667200001</v>
      </c>
      <c r="M63" s="216"/>
      <c r="N63" s="3"/>
      <c r="O63" s="3"/>
      <c r="P63" s="3"/>
      <c r="AC63" s="76">
        <v>1432</v>
      </c>
      <c r="AD63" s="151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3"/>
      <c r="AT63" s="117"/>
      <c r="AU63" s="118">
        <f t="shared" si="12"/>
        <v>105000</v>
      </c>
      <c r="AV63" s="119">
        <f t="shared" si="120"/>
        <v>51</v>
      </c>
      <c r="AW63" s="119">
        <f t="shared" si="118"/>
        <v>1432</v>
      </c>
      <c r="AX63" s="202">
        <f t="shared" si="14"/>
        <v>0</v>
      </c>
      <c r="AY63" s="120">
        <f t="shared" si="15"/>
        <v>0</v>
      </c>
      <c r="AZ63" s="120">
        <f t="shared" si="70"/>
        <v>0</v>
      </c>
      <c r="BA63" s="121">
        <f t="shared" si="71"/>
        <v>0</v>
      </c>
      <c r="BB63" s="121">
        <f t="shared" si="16"/>
        <v>0</v>
      </c>
      <c r="BC63" s="122">
        <f t="shared" si="17"/>
        <v>0</v>
      </c>
      <c r="BD63" s="123"/>
      <c r="BE63" s="125"/>
      <c r="BF63" s="116">
        <f t="shared" si="72"/>
        <v>42736</v>
      </c>
      <c r="BG63" s="57"/>
      <c r="BH63" s="57"/>
      <c r="BI63" s="117"/>
      <c r="BJ63" s="118">
        <f t="shared" si="18"/>
        <v>105000</v>
      </c>
      <c r="BK63" s="119">
        <f t="shared" si="19"/>
        <v>51</v>
      </c>
      <c r="BL63" s="119">
        <f t="shared" si="20"/>
        <v>1432</v>
      </c>
      <c r="BM63" s="202">
        <f t="shared" si="21"/>
        <v>0</v>
      </c>
      <c r="BN63" s="120">
        <f t="shared" si="22"/>
        <v>0</v>
      </c>
      <c r="BO63" s="120">
        <f t="shared" si="73"/>
        <v>0</v>
      </c>
      <c r="BP63" s="121">
        <f t="shared" si="74"/>
        <v>0</v>
      </c>
      <c r="BQ63" s="121">
        <f t="shared" si="23"/>
        <v>0</v>
      </c>
      <c r="BR63" s="122">
        <f t="shared" si="24"/>
        <v>0</v>
      </c>
      <c r="BS63" s="123"/>
      <c r="BT63" s="125"/>
      <c r="BU63" s="116">
        <f t="shared" si="92"/>
        <v>42736</v>
      </c>
      <c r="BV63" s="57"/>
      <c r="BW63" s="57"/>
      <c r="BX63" s="117"/>
      <c r="BY63" s="118">
        <f t="shared" si="25"/>
        <v>105000</v>
      </c>
      <c r="BZ63" s="119">
        <f t="shared" si="121"/>
        <v>51</v>
      </c>
      <c r="CA63" s="119">
        <f t="shared" si="27"/>
        <v>1432</v>
      </c>
      <c r="CB63" s="202">
        <f t="shared" si="28"/>
        <v>0</v>
      </c>
      <c r="CC63" s="120">
        <f t="shared" si="93"/>
        <v>0</v>
      </c>
      <c r="CD63" s="120">
        <f t="shared" si="75"/>
        <v>0</v>
      </c>
      <c r="CE63" s="121">
        <f t="shared" si="76"/>
        <v>0</v>
      </c>
      <c r="CF63" s="121">
        <f t="shared" si="94"/>
        <v>0</v>
      </c>
      <c r="CG63" s="122">
        <f t="shared" si="95"/>
        <v>0</v>
      </c>
      <c r="CH63" s="123"/>
      <c r="CI63" s="125"/>
      <c r="CJ63" s="116">
        <f t="shared" si="77"/>
        <v>42736</v>
      </c>
      <c r="CK63" s="57"/>
      <c r="CL63" s="57"/>
      <c r="CM63" s="117"/>
      <c r="CN63" s="118">
        <f t="shared" si="32"/>
        <v>105000</v>
      </c>
      <c r="CO63" s="119">
        <f t="shared" si="33"/>
        <v>51</v>
      </c>
      <c r="CP63" s="119">
        <f t="shared" si="34"/>
        <v>1432</v>
      </c>
      <c r="CQ63" s="202">
        <f t="shared" si="35"/>
        <v>0</v>
      </c>
      <c r="CR63" s="120">
        <f t="shared" si="36"/>
        <v>0</v>
      </c>
      <c r="CS63" s="120">
        <f t="shared" si="78"/>
        <v>0</v>
      </c>
      <c r="CT63" s="121">
        <f t="shared" si="79"/>
        <v>0</v>
      </c>
      <c r="CU63" s="121">
        <f t="shared" si="37"/>
        <v>0</v>
      </c>
      <c r="CV63" s="122">
        <f t="shared" si="38"/>
        <v>0</v>
      </c>
      <c r="CW63" s="123"/>
      <c r="CX63" s="125"/>
      <c r="CY63" s="116">
        <f t="shared" si="80"/>
        <v>42736</v>
      </c>
      <c r="CZ63" s="57"/>
      <c r="DA63" s="117"/>
      <c r="DB63" s="118">
        <f t="shared" si="39"/>
        <v>105000</v>
      </c>
      <c r="DC63" s="119">
        <f t="shared" si="122"/>
        <v>51</v>
      </c>
      <c r="DD63" s="119">
        <f t="shared" si="41"/>
        <v>1432</v>
      </c>
      <c r="DE63" s="202">
        <f t="shared" si="42"/>
        <v>0</v>
      </c>
      <c r="DF63" s="120">
        <f t="shared" si="43"/>
        <v>0</v>
      </c>
      <c r="DG63" s="120">
        <f t="shared" si="81"/>
        <v>0</v>
      </c>
      <c r="DH63" s="121">
        <f t="shared" si="82"/>
        <v>0</v>
      </c>
      <c r="DI63" s="121">
        <f t="shared" si="44"/>
        <v>0</v>
      </c>
      <c r="DJ63" s="122">
        <f t="shared" si="45"/>
        <v>0</v>
      </c>
      <c r="DK63" s="123"/>
      <c r="DL63" s="125"/>
      <c r="DM63" s="116">
        <f t="shared" si="83"/>
        <v>42736</v>
      </c>
      <c r="DN63" s="57"/>
      <c r="DO63" s="117"/>
      <c r="DP63" s="118">
        <f t="shared" si="46"/>
        <v>105000</v>
      </c>
      <c r="DQ63" s="119">
        <f t="shared" si="47"/>
        <v>51</v>
      </c>
      <c r="DR63" s="119">
        <f t="shared" si="48"/>
        <v>1432</v>
      </c>
      <c r="DS63" s="202">
        <f t="shared" si="49"/>
        <v>0</v>
      </c>
      <c r="DT63" s="120">
        <f t="shared" si="50"/>
        <v>0</v>
      </c>
      <c r="DU63" s="120">
        <f t="shared" si="84"/>
        <v>0</v>
      </c>
      <c r="DV63" s="121">
        <f t="shared" si="85"/>
        <v>0</v>
      </c>
      <c r="DW63" s="121">
        <f t="shared" si="51"/>
        <v>0</v>
      </c>
      <c r="DX63" s="122">
        <f t="shared" si="52"/>
        <v>0</v>
      </c>
      <c r="DY63" s="123"/>
      <c r="DZ63" s="125"/>
      <c r="EA63" s="116">
        <f t="shared" si="86"/>
        <v>42736</v>
      </c>
      <c r="EB63" s="57"/>
      <c r="EC63" s="57"/>
      <c r="ED63" s="117"/>
      <c r="EE63" s="118">
        <f t="shared" si="53"/>
        <v>105000</v>
      </c>
      <c r="EF63" s="119">
        <f t="shared" si="123"/>
        <v>51</v>
      </c>
      <c r="EG63" s="119">
        <f t="shared" si="55"/>
        <v>1432</v>
      </c>
      <c r="EH63" s="202">
        <f t="shared" si="56"/>
        <v>0</v>
      </c>
      <c r="EI63" s="120">
        <f t="shared" si="57"/>
        <v>0</v>
      </c>
      <c r="EJ63" s="120">
        <f t="shared" si="87"/>
        <v>0</v>
      </c>
      <c r="EK63" s="121">
        <f t="shared" si="88"/>
        <v>0</v>
      </c>
      <c r="EL63" s="121">
        <f t="shared" si="58"/>
        <v>0</v>
      </c>
      <c r="EM63" s="122">
        <f t="shared" si="59"/>
        <v>0</v>
      </c>
      <c r="EN63" s="123"/>
      <c r="EO63" s="125"/>
      <c r="EP63" s="116">
        <f t="shared" si="89"/>
        <v>42736</v>
      </c>
      <c r="EQ63" s="57"/>
      <c r="ER63" s="57"/>
      <c r="ES63" s="117"/>
      <c r="ET63" s="118">
        <f t="shared" si="60"/>
        <v>105000</v>
      </c>
      <c r="EU63" s="119">
        <f t="shared" si="61"/>
        <v>51</v>
      </c>
      <c r="EV63" s="119">
        <f t="shared" si="62"/>
        <v>1432</v>
      </c>
      <c r="EW63" s="202">
        <f t="shared" si="63"/>
        <v>0</v>
      </c>
      <c r="EX63" s="120">
        <f t="shared" si="64"/>
        <v>0</v>
      </c>
      <c r="EY63" s="120">
        <f t="shared" si="90"/>
        <v>0</v>
      </c>
      <c r="EZ63" s="121">
        <f t="shared" si="91"/>
        <v>0</v>
      </c>
      <c r="FA63" s="121">
        <f t="shared" si="65"/>
        <v>0</v>
      </c>
      <c r="FB63" s="122">
        <f t="shared" si="66"/>
        <v>0</v>
      </c>
      <c r="FC63" s="123"/>
      <c r="FD63" s="125"/>
      <c r="FE63" s="116">
        <f t="shared" si="124"/>
        <v>42736</v>
      </c>
      <c r="FF63" s="57"/>
    </row>
    <row r="64" spans="2:162" ht="13.5" x14ac:dyDescent="0.25">
      <c r="B64" s="196">
        <f t="shared" si="4"/>
        <v>37500</v>
      </c>
      <c r="C64" s="200">
        <f t="shared" si="0"/>
        <v>13.75</v>
      </c>
      <c r="D64" s="200">
        <v>1235</v>
      </c>
      <c r="E64" s="196">
        <v>155599</v>
      </c>
      <c r="F64" s="196">
        <f t="shared" si="68"/>
        <v>5940648</v>
      </c>
      <c r="G64" s="196">
        <f t="shared" si="5"/>
        <v>7128777.5999999996</v>
      </c>
      <c r="H64" s="197">
        <f t="shared" ref="H64" si="136">(E64*$D$5)/B64</f>
        <v>4.9791679999999996</v>
      </c>
      <c r="I64" s="197">
        <f t="shared" si="128"/>
        <v>190.10073600000004</v>
      </c>
      <c r="J64" s="198">
        <f t="shared" si="3"/>
        <v>15.841728000000003</v>
      </c>
      <c r="K64" s="198">
        <f t="shared" si="106"/>
        <v>0.60251029890937613</v>
      </c>
      <c r="L64" s="199">
        <f t="shared" si="7"/>
        <v>48515.062374400004</v>
      </c>
      <c r="M64" s="216"/>
      <c r="N64" s="3"/>
      <c r="O64" s="3"/>
      <c r="P64" s="3"/>
      <c r="AC64" s="76">
        <v>1433</v>
      </c>
      <c r="AD64" s="151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3"/>
      <c r="AT64" s="117"/>
      <c r="AU64" s="118">
        <f t="shared" si="12"/>
        <v>105000</v>
      </c>
      <c r="AV64" s="119">
        <f t="shared" si="120"/>
        <v>52</v>
      </c>
      <c r="AW64" s="119">
        <f t="shared" si="118"/>
        <v>1433</v>
      </c>
      <c r="AX64" s="202">
        <f t="shared" si="14"/>
        <v>0</v>
      </c>
      <c r="AY64" s="120">
        <f t="shared" si="15"/>
        <v>0</v>
      </c>
      <c r="AZ64" s="120">
        <f t="shared" si="70"/>
        <v>0</v>
      </c>
      <c r="BA64" s="121">
        <f t="shared" si="71"/>
        <v>0</v>
      </c>
      <c r="BB64" s="121">
        <f t="shared" si="16"/>
        <v>0</v>
      </c>
      <c r="BC64" s="122">
        <f t="shared" si="17"/>
        <v>0</v>
      </c>
      <c r="BD64" s="123"/>
      <c r="BE64" s="125"/>
      <c r="BF64" s="116">
        <f t="shared" si="72"/>
        <v>42736</v>
      </c>
      <c r="BG64" s="57"/>
      <c r="BH64" s="57"/>
      <c r="BI64" s="117"/>
      <c r="BJ64" s="118">
        <f t="shared" si="18"/>
        <v>105000</v>
      </c>
      <c r="BK64" s="119">
        <f t="shared" si="19"/>
        <v>52</v>
      </c>
      <c r="BL64" s="119">
        <f t="shared" si="20"/>
        <v>1433</v>
      </c>
      <c r="BM64" s="202">
        <f t="shared" si="21"/>
        <v>0</v>
      </c>
      <c r="BN64" s="120">
        <f t="shared" si="22"/>
        <v>0</v>
      </c>
      <c r="BO64" s="120">
        <f t="shared" si="73"/>
        <v>0</v>
      </c>
      <c r="BP64" s="121">
        <f t="shared" si="74"/>
        <v>0</v>
      </c>
      <c r="BQ64" s="121">
        <f t="shared" si="23"/>
        <v>0</v>
      </c>
      <c r="BR64" s="122">
        <f t="shared" si="24"/>
        <v>0</v>
      </c>
      <c r="BS64" s="123"/>
      <c r="BT64" s="125"/>
      <c r="BU64" s="116">
        <f t="shared" si="92"/>
        <v>42736</v>
      </c>
      <c r="BV64" s="57"/>
      <c r="BW64" s="57"/>
      <c r="BX64" s="117"/>
      <c r="BY64" s="118">
        <f t="shared" si="25"/>
        <v>105000</v>
      </c>
      <c r="BZ64" s="119">
        <f t="shared" si="121"/>
        <v>52</v>
      </c>
      <c r="CA64" s="119">
        <f t="shared" si="27"/>
        <v>1433</v>
      </c>
      <c r="CB64" s="202">
        <f t="shared" si="28"/>
        <v>0</v>
      </c>
      <c r="CC64" s="120">
        <f t="shared" si="93"/>
        <v>0</v>
      </c>
      <c r="CD64" s="120">
        <f t="shared" si="75"/>
        <v>0</v>
      </c>
      <c r="CE64" s="121">
        <f t="shared" si="76"/>
        <v>0</v>
      </c>
      <c r="CF64" s="121">
        <f t="shared" si="94"/>
        <v>0</v>
      </c>
      <c r="CG64" s="122">
        <f t="shared" si="95"/>
        <v>0</v>
      </c>
      <c r="CH64" s="123"/>
      <c r="CI64" s="125"/>
      <c r="CJ64" s="116">
        <f t="shared" si="77"/>
        <v>42736</v>
      </c>
      <c r="CK64" s="57"/>
      <c r="CL64" s="57"/>
      <c r="CM64" s="117"/>
      <c r="CN64" s="118">
        <f t="shared" si="32"/>
        <v>105000</v>
      </c>
      <c r="CO64" s="119">
        <f t="shared" si="33"/>
        <v>52</v>
      </c>
      <c r="CP64" s="119">
        <f t="shared" si="34"/>
        <v>1433</v>
      </c>
      <c r="CQ64" s="202">
        <f t="shared" si="35"/>
        <v>0</v>
      </c>
      <c r="CR64" s="120">
        <f t="shared" si="36"/>
        <v>0</v>
      </c>
      <c r="CS64" s="120">
        <f t="shared" si="78"/>
        <v>0</v>
      </c>
      <c r="CT64" s="121">
        <f t="shared" si="79"/>
        <v>0</v>
      </c>
      <c r="CU64" s="121">
        <f t="shared" si="37"/>
        <v>0</v>
      </c>
      <c r="CV64" s="122">
        <f t="shared" si="38"/>
        <v>0</v>
      </c>
      <c r="CW64" s="123"/>
      <c r="CX64" s="125"/>
      <c r="CY64" s="116">
        <f t="shared" si="80"/>
        <v>42736</v>
      </c>
      <c r="CZ64" s="57"/>
      <c r="DA64" s="117"/>
      <c r="DB64" s="118">
        <f t="shared" si="39"/>
        <v>105000</v>
      </c>
      <c r="DC64" s="119">
        <f t="shared" si="122"/>
        <v>52</v>
      </c>
      <c r="DD64" s="119">
        <f t="shared" si="41"/>
        <v>1433</v>
      </c>
      <c r="DE64" s="202">
        <f t="shared" si="42"/>
        <v>0</v>
      </c>
      <c r="DF64" s="120">
        <f t="shared" si="43"/>
        <v>0</v>
      </c>
      <c r="DG64" s="120">
        <f t="shared" si="81"/>
        <v>0</v>
      </c>
      <c r="DH64" s="121">
        <f t="shared" si="82"/>
        <v>0</v>
      </c>
      <c r="DI64" s="121">
        <f t="shared" si="44"/>
        <v>0</v>
      </c>
      <c r="DJ64" s="122">
        <f t="shared" si="45"/>
        <v>0</v>
      </c>
      <c r="DK64" s="123"/>
      <c r="DL64" s="125"/>
      <c r="DM64" s="116">
        <f t="shared" si="83"/>
        <v>42736</v>
      </c>
      <c r="DN64" s="57"/>
      <c r="DO64" s="117"/>
      <c r="DP64" s="118">
        <f t="shared" si="46"/>
        <v>105000</v>
      </c>
      <c r="DQ64" s="119">
        <f t="shared" si="47"/>
        <v>52</v>
      </c>
      <c r="DR64" s="119">
        <f t="shared" si="48"/>
        <v>1433</v>
      </c>
      <c r="DS64" s="202">
        <f t="shared" si="49"/>
        <v>0</v>
      </c>
      <c r="DT64" s="120">
        <f t="shared" si="50"/>
        <v>0</v>
      </c>
      <c r="DU64" s="120">
        <f t="shared" si="84"/>
        <v>0</v>
      </c>
      <c r="DV64" s="121">
        <f t="shared" si="85"/>
        <v>0</v>
      </c>
      <c r="DW64" s="121">
        <f t="shared" si="51"/>
        <v>0</v>
      </c>
      <c r="DX64" s="122">
        <f t="shared" si="52"/>
        <v>0</v>
      </c>
      <c r="DY64" s="123"/>
      <c r="DZ64" s="125"/>
      <c r="EA64" s="116">
        <f t="shared" si="86"/>
        <v>42736</v>
      </c>
      <c r="EB64" s="57"/>
      <c r="EC64" s="57"/>
      <c r="ED64" s="117"/>
      <c r="EE64" s="118">
        <f t="shared" si="53"/>
        <v>105000</v>
      </c>
      <c r="EF64" s="119">
        <f t="shared" si="123"/>
        <v>52</v>
      </c>
      <c r="EG64" s="119">
        <f t="shared" si="55"/>
        <v>1433</v>
      </c>
      <c r="EH64" s="202">
        <f t="shared" si="56"/>
        <v>0</v>
      </c>
      <c r="EI64" s="120">
        <f t="shared" si="57"/>
        <v>0</v>
      </c>
      <c r="EJ64" s="120">
        <f t="shared" si="87"/>
        <v>0</v>
      </c>
      <c r="EK64" s="121">
        <f t="shared" si="88"/>
        <v>0</v>
      </c>
      <c r="EL64" s="121">
        <f t="shared" si="58"/>
        <v>0</v>
      </c>
      <c r="EM64" s="122">
        <f t="shared" si="59"/>
        <v>0</v>
      </c>
      <c r="EN64" s="123"/>
      <c r="EO64" s="125"/>
      <c r="EP64" s="116">
        <f t="shared" si="89"/>
        <v>42736</v>
      </c>
      <c r="EQ64" s="57"/>
      <c r="ER64" s="57"/>
      <c r="ES64" s="117"/>
      <c r="ET64" s="118">
        <f t="shared" si="60"/>
        <v>105000</v>
      </c>
      <c r="EU64" s="119">
        <f t="shared" si="61"/>
        <v>52</v>
      </c>
      <c r="EV64" s="119">
        <f t="shared" si="62"/>
        <v>1433</v>
      </c>
      <c r="EW64" s="202">
        <f t="shared" si="63"/>
        <v>0</v>
      </c>
      <c r="EX64" s="120">
        <f t="shared" si="64"/>
        <v>0</v>
      </c>
      <c r="EY64" s="120">
        <f t="shared" si="90"/>
        <v>0</v>
      </c>
      <c r="EZ64" s="121">
        <f t="shared" si="91"/>
        <v>0</v>
      </c>
      <c r="FA64" s="121">
        <f t="shared" si="65"/>
        <v>0</v>
      </c>
      <c r="FB64" s="122">
        <f t="shared" si="66"/>
        <v>0</v>
      </c>
      <c r="FC64" s="123"/>
      <c r="FD64" s="125"/>
      <c r="FE64" s="116">
        <f t="shared" si="124"/>
        <v>42736</v>
      </c>
      <c r="FF64" s="57"/>
    </row>
    <row r="65" spans="2:162" ht="13.5" x14ac:dyDescent="0.25">
      <c r="B65" s="196">
        <f t="shared" si="4"/>
        <v>37500</v>
      </c>
      <c r="C65" s="200">
        <f t="shared" si="0"/>
        <v>14</v>
      </c>
      <c r="D65" s="200">
        <v>1235.25</v>
      </c>
      <c r="E65" s="196">
        <v>154974</v>
      </c>
      <c r="F65" s="196">
        <f t="shared" si="68"/>
        <v>6095622</v>
      </c>
      <c r="G65" s="196">
        <f t="shared" si="5"/>
        <v>7314746.3999999994</v>
      </c>
      <c r="H65" s="197">
        <f t="shared" ref="H65:H66" si="137">(E65*$D$4)/B65</f>
        <v>4.959168</v>
      </c>
      <c r="I65" s="197">
        <f t="shared" si="128"/>
        <v>195.05990400000005</v>
      </c>
      <c r="J65" s="198">
        <f t="shared" si="3"/>
        <v>16.254992000000005</v>
      </c>
      <c r="K65" s="198">
        <f t="shared" si="106"/>
        <v>0.60494018351465406</v>
      </c>
      <c r="L65" s="199">
        <f t="shared" si="7"/>
        <v>48665.821081599999</v>
      </c>
      <c r="M65" s="216"/>
      <c r="N65" s="3"/>
      <c r="O65" s="3"/>
      <c r="P65" s="3"/>
      <c r="AC65" s="76">
        <v>1434</v>
      </c>
      <c r="AD65" s="151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3"/>
      <c r="AT65" s="117"/>
      <c r="AU65" s="118">
        <f t="shared" si="12"/>
        <v>105000</v>
      </c>
      <c r="AV65" s="119">
        <f t="shared" si="120"/>
        <v>53</v>
      </c>
      <c r="AW65" s="119">
        <f t="shared" si="118"/>
        <v>1434</v>
      </c>
      <c r="AX65" s="202">
        <f t="shared" si="14"/>
        <v>0</v>
      </c>
      <c r="AY65" s="120">
        <f t="shared" si="15"/>
        <v>0</v>
      </c>
      <c r="AZ65" s="120">
        <f t="shared" si="70"/>
        <v>0</v>
      </c>
      <c r="BA65" s="121">
        <f t="shared" si="71"/>
        <v>0</v>
      </c>
      <c r="BB65" s="121">
        <f t="shared" si="16"/>
        <v>0</v>
      </c>
      <c r="BC65" s="122">
        <f t="shared" si="17"/>
        <v>0</v>
      </c>
      <c r="BD65" s="123"/>
      <c r="BE65" s="125"/>
      <c r="BF65" s="116">
        <f t="shared" si="72"/>
        <v>42736</v>
      </c>
      <c r="BG65" s="57"/>
      <c r="BH65" s="57"/>
      <c r="BI65" s="117"/>
      <c r="BJ65" s="118">
        <f t="shared" si="18"/>
        <v>105000</v>
      </c>
      <c r="BK65" s="119">
        <f t="shared" si="19"/>
        <v>53</v>
      </c>
      <c r="BL65" s="119">
        <f t="shared" si="20"/>
        <v>1434</v>
      </c>
      <c r="BM65" s="202">
        <f t="shared" si="21"/>
        <v>0</v>
      </c>
      <c r="BN65" s="120">
        <f t="shared" si="22"/>
        <v>0</v>
      </c>
      <c r="BO65" s="120">
        <f t="shared" si="73"/>
        <v>0</v>
      </c>
      <c r="BP65" s="121">
        <f t="shared" si="74"/>
        <v>0</v>
      </c>
      <c r="BQ65" s="121">
        <f t="shared" si="23"/>
        <v>0</v>
      </c>
      <c r="BR65" s="122">
        <f t="shared" si="24"/>
        <v>0</v>
      </c>
      <c r="BS65" s="123"/>
      <c r="BT65" s="125"/>
      <c r="BU65" s="116">
        <f t="shared" si="92"/>
        <v>42736</v>
      </c>
      <c r="BV65" s="57"/>
      <c r="BW65" s="57"/>
      <c r="BX65" s="117"/>
      <c r="BY65" s="118">
        <f t="shared" si="25"/>
        <v>105000</v>
      </c>
      <c r="BZ65" s="119">
        <f t="shared" si="121"/>
        <v>53</v>
      </c>
      <c r="CA65" s="119">
        <f t="shared" si="27"/>
        <v>1434</v>
      </c>
      <c r="CB65" s="202">
        <f t="shared" si="28"/>
        <v>0</v>
      </c>
      <c r="CC65" s="120">
        <f t="shared" si="93"/>
        <v>0</v>
      </c>
      <c r="CD65" s="120">
        <f t="shared" si="75"/>
        <v>0</v>
      </c>
      <c r="CE65" s="121">
        <f t="shared" si="76"/>
        <v>0</v>
      </c>
      <c r="CF65" s="121">
        <f t="shared" si="94"/>
        <v>0</v>
      </c>
      <c r="CG65" s="122">
        <f t="shared" si="95"/>
        <v>0</v>
      </c>
      <c r="CH65" s="123"/>
      <c r="CI65" s="125"/>
      <c r="CJ65" s="116">
        <f t="shared" si="77"/>
        <v>42736</v>
      </c>
      <c r="CK65" s="57"/>
      <c r="CL65" s="57"/>
      <c r="CM65" s="117"/>
      <c r="CN65" s="118">
        <f t="shared" si="32"/>
        <v>105000</v>
      </c>
      <c r="CO65" s="119">
        <f t="shared" si="33"/>
        <v>53</v>
      </c>
      <c r="CP65" s="119">
        <f t="shared" si="34"/>
        <v>1434</v>
      </c>
      <c r="CQ65" s="202">
        <f t="shared" si="35"/>
        <v>0</v>
      </c>
      <c r="CR65" s="120">
        <f t="shared" si="36"/>
        <v>0</v>
      </c>
      <c r="CS65" s="120">
        <f t="shared" si="78"/>
        <v>0</v>
      </c>
      <c r="CT65" s="121">
        <f t="shared" si="79"/>
        <v>0</v>
      </c>
      <c r="CU65" s="121">
        <f t="shared" si="37"/>
        <v>0</v>
      </c>
      <c r="CV65" s="122">
        <f t="shared" si="38"/>
        <v>0</v>
      </c>
      <c r="CW65" s="123"/>
      <c r="CX65" s="125"/>
      <c r="CY65" s="116">
        <f t="shared" si="80"/>
        <v>42736</v>
      </c>
      <c r="CZ65" s="57"/>
      <c r="DA65" s="117"/>
      <c r="DB65" s="118">
        <f t="shared" si="39"/>
        <v>105000</v>
      </c>
      <c r="DC65" s="119">
        <f t="shared" si="122"/>
        <v>53</v>
      </c>
      <c r="DD65" s="119">
        <f t="shared" si="41"/>
        <v>1434</v>
      </c>
      <c r="DE65" s="202">
        <f t="shared" si="42"/>
        <v>0</v>
      </c>
      <c r="DF65" s="120">
        <f t="shared" si="43"/>
        <v>0</v>
      </c>
      <c r="DG65" s="120">
        <f t="shared" si="81"/>
        <v>0</v>
      </c>
      <c r="DH65" s="121">
        <f t="shared" si="82"/>
        <v>0</v>
      </c>
      <c r="DI65" s="121">
        <f t="shared" si="44"/>
        <v>0</v>
      </c>
      <c r="DJ65" s="122">
        <f t="shared" si="45"/>
        <v>0</v>
      </c>
      <c r="DK65" s="123"/>
      <c r="DL65" s="125"/>
      <c r="DM65" s="116">
        <f t="shared" si="83"/>
        <v>42736</v>
      </c>
      <c r="DN65" s="57"/>
      <c r="DO65" s="117"/>
      <c r="DP65" s="118">
        <f t="shared" si="46"/>
        <v>105000</v>
      </c>
      <c r="DQ65" s="119">
        <f t="shared" si="47"/>
        <v>53</v>
      </c>
      <c r="DR65" s="119">
        <f t="shared" si="48"/>
        <v>1434</v>
      </c>
      <c r="DS65" s="202">
        <f t="shared" si="49"/>
        <v>0</v>
      </c>
      <c r="DT65" s="120">
        <f t="shared" si="50"/>
        <v>0</v>
      </c>
      <c r="DU65" s="120">
        <f t="shared" si="84"/>
        <v>0</v>
      </c>
      <c r="DV65" s="121">
        <f t="shared" si="85"/>
        <v>0</v>
      </c>
      <c r="DW65" s="121">
        <f t="shared" si="51"/>
        <v>0</v>
      </c>
      <c r="DX65" s="122">
        <f t="shared" si="52"/>
        <v>0</v>
      </c>
      <c r="DY65" s="123"/>
      <c r="DZ65" s="125"/>
      <c r="EA65" s="116">
        <f t="shared" si="86"/>
        <v>42736</v>
      </c>
      <c r="EB65" s="57"/>
      <c r="EC65" s="57"/>
      <c r="ED65" s="117"/>
      <c r="EE65" s="118">
        <f t="shared" si="53"/>
        <v>105000</v>
      </c>
      <c r="EF65" s="119">
        <f t="shared" si="123"/>
        <v>53</v>
      </c>
      <c r="EG65" s="119">
        <f t="shared" si="55"/>
        <v>1434</v>
      </c>
      <c r="EH65" s="202">
        <f t="shared" si="56"/>
        <v>0</v>
      </c>
      <c r="EI65" s="120">
        <f t="shared" si="57"/>
        <v>0</v>
      </c>
      <c r="EJ65" s="120">
        <f t="shared" si="87"/>
        <v>0</v>
      </c>
      <c r="EK65" s="121">
        <f t="shared" si="88"/>
        <v>0</v>
      </c>
      <c r="EL65" s="121">
        <f t="shared" si="58"/>
        <v>0</v>
      </c>
      <c r="EM65" s="122">
        <f t="shared" si="59"/>
        <v>0</v>
      </c>
      <c r="EN65" s="123"/>
      <c r="EO65" s="125"/>
      <c r="EP65" s="116">
        <f t="shared" si="89"/>
        <v>42736</v>
      </c>
      <c r="EQ65" s="57"/>
      <c r="ER65" s="57"/>
      <c r="ES65" s="117"/>
      <c r="ET65" s="118">
        <f t="shared" si="60"/>
        <v>105000</v>
      </c>
      <c r="EU65" s="119">
        <f t="shared" si="61"/>
        <v>53</v>
      </c>
      <c r="EV65" s="119">
        <f t="shared" si="62"/>
        <v>1434</v>
      </c>
      <c r="EW65" s="202">
        <f t="shared" si="63"/>
        <v>0</v>
      </c>
      <c r="EX65" s="120">
        <f t="shared" si="64"/>
        <v>0</v>
      </c>
      <c r="EY65" s="120">
        <f t="shared" si="90"/>
        <v>0</v>
      </c>
      <c r="EZ65" s="121">
        <f t="shared" si="91"/>
        <v>0</v>
      </c>
      <c r="FA65" s="121">
        <f t="shared" si="65"/>
        <v>0</v>
      </c>
      <c r="FB65" s="122">
        <f t="shared" si="66"/>
        <v>0</v>
      </c>
      <c r="FC65" s="123"/>
      <c r="FD65" s="125"/>
      <c r="FE65" s="116">
        <f t="shared" si="124"/>
        <v>42736</v>
      </c>
      <c r="FF65" s="57"/>
    </row>
    <row r="66" spans="2:162" ht="13.5" x14ac:dyDescent="0.25">
      <c r="B66" s="196">
        <f t="shared" si="4"/>
        <v>37500</v>
      </c>
      <c r="C66" s="200">
        <f t="shared" si="0"/>
        <v>14.25</v>
      </c>
      <c r="D66" s="200">
        <v>1235.5</v>
      </c>
      <c r="E66" s="196">
        <v>154350</v>
      </c>
      <c r="F66" s="196">
        <f t="shared" si="68"/>
        <v>6249972</v>
      </c>
      <c r="G66" s="196">
        <f t="shared" si="5"/>
        <v>7499966.3999999994</v>
      </c>
      <c r="H66" s="197">
        <f t="shared" si="137"/>
        <v>4.9391999999999996</v>
      </c>
      <c r="I66" s="197">
        <f t="shared" si="128"/>
        <v>199.99910400000005</v>
      </c>
      <c r="J66" s="198">
        <f t="shared" si="3"/>
        <v>16.666592000000005</v>
      </c>
      <c r="K66" s="198">
        <f t="shared" si="106"/>
        <v>0.60738581146744419</v>
      </c>
      <c r="L66" s="199">
        <f t="shared" si="7"/>
        <v>48815.972761600002</v>
      </c>
      <c r="M66" s="216"/>
      <c r="N66" s="3"/>
      <c r="O66" s="3"/>
      <c r="P66" s="3"/>
      <c r="AC66" s="76">
        <v>1435</v>
      </c>
      <c r="AD66" s="151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3"/>
      <c r="AT66" s="117"/>
      <c r="AU66" s="118">
        <f t="shared" si="12"/>
        <v>105000</v>
      </c>
      <c r="AV66" s="119">
        <f t="shared" si="120"/>
        <v>54</v>
      </c>
      <c r="AW66" s="119">
        <f t="shared" si="118"/>
        <v>1435</v>
      </c>
      <c r="AX66" s="202">
        <f t="shared" si="14"/>
        <v>0</v>
      </c>
      <c r="AY66" s="120">
        <f t="shared" si="15"/>
        <v>0</v>
      </c>
      <c r="AZ66" s="120">
        <f t="shared" si="70"/>
        <v>0</v>
      </c>
      <c r="BA66" s="121">
        <f t="shared" si="71"/>
        <v>0</v>
      </c>
      <c r="BB66" s="121">
        <f t="shared" si="16"/>
        <v>0</v>
      </c>
      <c r="BC66" s="122">
        <f t="shared" si="17"/>
        <v>0</v>
      </c>
      <c r="BD66" s="123"/>
      <c r="BE66" s="125"/>
      <c r="BF66" s="116">
        <f t="shared" si="72"/>
        <v>42736</v>
      </c>
      <c r="BI66" s="117"/>
      <c r="BJ66" s="118">
        <f t="shared" si="18"/>
        <v>105000</v>
      </c>
      <c r="BK66" s="119">
        <f t="shared" si="19"/>
        <v>54</v>
      </c>
      <c r="BL66" s="119">
        <f t="shared" si="20"/>
        <v>1435</v>
      </c>
      <c r="BM66" s="202">
        <f t="shared" si="21"/>
        <v>0</v>
      </c>
      <c r="BN66" s="120">
        <f t="shared" si="22"/>
        <v>0</v>
      </c>
      <c r="BO66" s="120">
        <f t="shared" si="73"/>
        <v>0</v>
      </c>
      <c r="BP66" s="121">
        <f t="shared" si="74"/>
        <v>0</v>
      </c>
      <c r="BQ66" s="121">
        <f t="shared" si="23"/>
        <v>0</v>
      </c>
      <c r="BR66" s="122">
        <f t="shared" si="24"/>
        <v>0</v>
      </c>
      <c r="BS66" s="123"/>
      <c r="BT66" s="125"/>
      <c r="BU66" s="116">
        <f t="shared" si="92"/>
        <v>42736</v>
      </c>
      <c r="BX66" s="117"/>
      <c r="BY66" s="118">
        <f t="shared" si="25"/>
        <v>105000</v>
      </c>
      <c r="BZ66" s="119">
        <f t="shared" si="121"/>
        <v>54</v>
      </c>
      <c r="CA66" s="119">
        <f t="shared" si="27"/>
        <v>1435</v>
      </c>
      <c r="CB66" s="202">
        <f t="shared" si="28"/>
        <v>0</v>
      </c>
      <c r="CC66" s="120">
        <f t="shared" si="93"/>
        <v>0</v>
      </c>
      <c r="CD66" s="120">
        <f t="shared" si="75"/>
        <v>0</v>
      </c>
      <c r="CE66" s="121">
        <f t="shared" si="76"/>
        <v>0</v>
      </c>
      <c r="CF66" s="121">
        <f t="shared" si="94"/>
        <v>0</v>
      </c>
      <c r="CG66" s="122">
        <f t="shared" si="95"/>
        <v>0</v>
      </c>
      <c r="CH66" s="123"/>
      <c r="CI66" s="125"/>
      <c r="CJ66" s="116">
        <f t="shared" si="77"/>
        <v>42736</v>
      </c>
      <c r="CM66" s="117"/>
      <c r="CN66" s="118">
        <f t="shared" si="32"/>
        <v>105000</v>
      </c>
      <c r="CO66" s="119">
        <f t="shared" si="33"/>
        <v>54</v>
      </c>
      <c r="CP66" s="119">
        <f t="shared" si="34"/>
        <v>1435</v>
      </c>
      <c r="CQ66" s="202">
        <f t="shared" si="35"/>
        <v>0</v>
      </c>
      <c r="CR66" s="120">
        <f t="shared" si="36"/>
        <v>0</v>
      </c>
      <c r="CS66" s="120">
        <f t="shared" si="78"/>
        <v>0</v>
      </c>
      <c r="CT66" s="121">
        <f t="shared" si="79"/>
        <v>0</v>
      </c>
      <c r="CU66" s="121">
        <f t="shared" si="37"/>
        <v>0</v>
      </c>
      <c r="CV66" s="122">
        <f t="shared" si="38"/>
        <v>0</v>
      </c>
      <c r="CW66" s="123"/>
      <c r="CX66" s="125"/>
      <c r="CY66" s="116">
        <f t="shared" si="80"/>
        <v>42736</v>
      </c>
      <c r="DA66" s="117"/>
      <c r="DB66" s="118">
        <f t="shared" si="39"/>
        <v>105000</v>
      </c>
      <c r="DC66" s="119">
        <f t="shared" si="122"/>
        <v>54</v>
      </c>
      <c r="DD66" s="119">
        <f t="shared" si="41"/>
        <v>1435</v>
      </c>
      <c r="DE66" s="202">
        <f t="shared" si="42"/>
        <v>0</v>
      </c>
      <c r="DF66" s="120">
        <f t="shared" si="43"/>
        <v>0</v>
      </c>
      <c r="DG66" s="120">
        <f t="shared" si="81"/>
        <v>0</v>
      </c>
      <c r="DH66" s="121">
        <f t="shared" si="82"/>
        <v>0</v>
      </c>
      <c r="DI66" s="121">
        <f t="shared" si="44"/>
        <v>0</v>
      </c>
      <c r="DJ66" s="122">
        <f t="shared" si="45"/>
        <v>0</v>
      </c>
      <c r="DK66" s="123"/>
      <c r="DL66" s="125"/>
      <c r="DM66" s="116">
        <f t="shared" si="83"/>
        <v>42736</v>
      </c>
      <c r="DO66" s="117"/>
      <c r="DP66" s="118">
        <f t="shared" si="46"/>
        <v>105000</v>
      </c>
      <c r="DQ66" s="119">
        <f t="shared" si="47"/>
        <v>54</v>
      </c>
      <c r="DR66" s="119">
        <f t="shared" si="48"/>
        <v>1435</v>
      </c>
      <c r="DS66" s="202">
        <f t="shared" si="49"/>
        <v>0</v>
      </c>
      <c r="DT66" s="120">
        <f t="shared" si="50"/>
        <v>0</v>
      </c>
      <c r="DU66" s="120">
        <f t="shared" si="84"/>
        <v>0</v>
      </c>
      <c r="DV66" s="121">
        <f t="shared" si="85"/>
        <v>0</v>
      </c>
      <c r="DW66" s="121">
        <f t="shared" si="51"/>
        <v>0</v>
      </c>
      <c r="DX66" s="122">
        <f t="shared" si="52"/>
        <v>0</v>
      </c>
      <c r="DY66" s="123"/>
      <c r="DZ66" s="125"/>
      <c r="EA66" s="116">
        <f t="shared" si="86"/>
        <v>42736</v>
      </c>
      <c r="ED66" s="117"/>
      <c r="EE66" s="118">
        <f t="shared" si="53"/>
        <v>105000</v>
      </c>
      <c r="EF66" s="119">
        <f t="shared" si="123"/>
        <v>54</v>
      </c>
      <c r="EG66" s="119">
        <f t="shared" si="55"/>
        <v>1435</v>
      </c>
      <c r="EH66" s="202">
        <f t="shared" si="56"/>
        <v>0</v>
      </c>
      <c r="EI66" s="120">
        <f t="shared" si="57"/>
        <v>0</v>
      </c>
      <c r="EJ66" s="120">
        <f t="shared" si="87"/>
        <v>0</v>
      </c>
      <c r="EK66" s="121">
        <f t="shared" si="88"/>
        <v>0</v>
      </c>
      <c r="EL66" s="121">
        <f t="shared" si="58"/>
        <v>0</v>
      </c>
      <c r="EM66" s="122">
        <f t="shared" si="59"/>
        <v>0</v>
      </c>
      <c r="EN66" s="123"/>
      <c r="EO66" s="125"/>
      <c r="EP66" s="116">
        <f t="shared" si="89"/>
        <v>42736</v>
      </c>
      <c r="ES66" s="117"/>
      <c r="ET66" s="118">
        <f t="shared" si="60"/>
        <v>105000</v>
      </c>
      <c r="EU66" s="119">
        <f t="shared" si="61"/>
        <v>54</v>
      </c>
      <c r="EV66" s="119">
        <f t="shared" si="62"/>
        <v>1435</v>
      </c>
      <c r="EW66" s="202">
        <f t="shared" si="63"/>
        <v>0</v>
      </c>
      <c r="EX66" s="120">
        <f t="shared" si="64"/>
        <v>0</v>
      </c>
      <c r="EY66" s="120">
        <f t="shared" si="90"/>
        <v>0</v>
      </c>
      <c r="EZ66" s="121">
        <f t="shared" si="91"/>
        <v>0</v>
      </c>
      <c r="FA66" s="121">
        <f t="shared" si="65"/>
        <v>0</v>
      </c>
      <c r="FB66" s="122">
        <f t="shared" si="66"/>
        <v>0</v>
      </c>
      <c r="FC66" s="123"/>
      <c r="FD66" s="125"/>
      <c r="FE66" s="116">
        <f t="shared" si="124"/>
        <v>42736</v>
      </c>
    </row>
    <row r="67" spans="2:162" ht="13.5" x14ac:dyDescent="0.25">
      <c r="B67" s="196">
        <f t="shared" si="4"/>
        <v>37500</v>
      </c>
      <c r="C67" s="200">
        <f t="shared" si="0"/>
        <v>14.5</v>
      </c>
      <c r="D67" s="200">
        <v>1235.75</v>
      </c>
      <c r="E67" s="196">
        <v>153726</v>
      </c>
      <c r="F67" s="196">
        <f t="shared" si="68"/>
        <v>6403698</v>
      </c>
      <c r="G67" s="196">
        <f t="shared" si="5"/>
        <v>7684437.5999999996</v>
      </c>
      <c r="H67" s="197">
        <f>(E67*$D$5)/B67</f>
        <v>4.9192319999999992</v>
      </c>
      <c r="I67" s="197">
        <f t="shared" si="128"/>
        <v>204.91833600000004</v>
      </c>
      <c r="J67" s="198">
        <f t="shared" si="3"/>
        <v>17.076528000000003</v>
      </c>
      <c r="K67" s="198">
        <f t="shared" si="106"/>
        <v>0.60985129386050518</v>
      </c>
      <c r="L67" s="199">
        <f t="shared" si="7"/>
        <v>48965.517414400005</v>
      </c>
      <c r="M67" s="216"/>
      <c r="N67" s="3"/>
      <c r="O67" s="3"/>
      <c r="P67" s="3"/>
      <c r="AC67" s="76">
        <v>1436</v>
      </c>
      <c r="AD67" s="151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3"/>
      <c r="AT67" s="117"/>
      <c r="AU67" s="118">
        <f t="shared" si="12"/>
        <v>105000</v>
      </c>
      <c r="AV67" s="119">
        <f t="shared" si="120"/>
        <v>55</v>
      </c>
      <c r="AW67" s="119">
        <f t="shared" si="118"/>
        <v>1436</v>
      </c>
      <c r="AX67" s="202">
        <f t="shared" si="14"/>
        <v>0</v>
      </c>
      <c r="AY67" s="120">
        <f t="shared" si="15"/>
        <v>0</v>
      </c>
      <c r="AZ67" s="120">
        <f t="shared" si="70"/>
        <v>0</v>
      </c>
      <c r="BA67" s="121">
        <f t="shared" si="71"/>
        <v>0</v>
      </c>
      <c r="BB67" s="121">
        <f t="shared" si="16"/>
        <v>0</v>
      </c>
      <c r="BC67" s="122">
        <f t="shared" si="17"/>
        <v>0</v>
      </c>
      <c r="BD67" s="123"/>
      <c r="BE67" s="125"/>
      <c r="BF67" s="116">
        <f t="shared" si="72"/>
        <v>42736</v>
      </c>
      <c r="BI67" s="117"/>
      <c r="BJ67" s="118">
        <f t="shared" si="18"/>
        <v>105000</v>
      </c>
      <c r="BK67" s="119">
        <f t="shared" si="19"/>
        <v>55</v>
      </c>
      <c r="BL67" s="119">
        <f t="shared" si="20"/>
        <v>1436</v>
      </c>
      <c r="BM67" s="202">
        <f t="shared" si="21"/>
        <v>0</v>
      </c>
      <c r="BN67" s="120">
        <f t="shared" si="22"/>
        <v>0</v>
      </c>
      <c r="BO67" s="120">
        <f t="shared" si="73"/>
        <v>0</v>
      </c>
      <c r="BP67" s="121">
        <f t="shared" si="74"/>
        <v>0</v>
      </c>
      <c r="BQ67" s="121">
        <f t="shared" si="23"/>
        <v>0</v>
      </c>
      <c r="BR67" s="122">
        <f t="shared" si="24"/>
        <v>0</v>
      </c>
      <c r="BS67" s="123"/>
      <c r="BT67" s="125"/>
      <c r="BU67" s="116">
        <f t="shared" si="92"/>
        <v>42736</v>
      </c>
      <c r="BX67" s="117"/>
      <c r="BY67" s="118">
        <f t="shared" si="25"/>
        <v>105000</v>
      </c>
      <c r="BZ67" s="119">
        <f t="shared" si="121"/>
        <v>55</v>
      </c>
      <c r="CA67" s="119">
        <f t="shared" si="27"/>
        <v>1436</v>
      </c>
      <c r="CB67" s="202">
        <f t="shared" si="28"/>
        <v>0</v>
      </c>
      <c r="CC67" s="120">
        <f t="shared" si="93"/>
        <v>0</v>
      </c>
      <c r="CD67" s="120">
        <f t="shared" si="75"/>
        <v>0</v>
      </c>
      <c r="CE67" s="121">
        <f t="shared" si="76"/>
        <v>0</v>
      </c>
      <c r="CF67" s="121">
        <f t="shared" si="94"/>
        <v>0</v>
      </c>
      <c r="CG67" s="122">
        <f t="shared" si="95"/>
        <v>0</v>
      </c>
      <c r="CH67" s="123"/>
      <c r="CI67" s="125"/>
      <c r="CJ67" s="116">
        <f t="shared" si="77"/>
        <v>42736</v>
      </c>
      <c r="CM67" s="117"/>
      <c r="CN67" s="118">
        <f t="shared" si="32"/>
        <v>105000</v>
      </c>
      <c r="CO67" s="119">
        <f t="shared" si="33"/>
        <v>55</v>
      </c>
      <c r="CP67" s="119">
        <f t="shared" si="34"/>
        <v>1436</v>
      </c>
      <c r="CQ67" s="202">
        <f t="shared" si="35"/>
        <v>0</v>
      </c>
      <c r="CR67" s="120">
        <f t="shared" si="36"/>
        <v>0</v>
      </c>
      <c r="CS67" s="120">
        <f t="shared" si="78"/>
        <v>0</v>
      </c>
      <c r="CT67" s="121">
        <f t="shared" si="79"/>
        <v>0</v>
      </c>
      <c r="CU67" s="121">
        <f t="shared" si="37"/>
        <v>0</v>
      </c>
      <c r="CV67" s="122">
        <f t="shared" si="38"/>
        <v>0</v>
      </c>
      <c r="CW67" s="123"/>
      <c r="CX67" s="125"/>
      <c r="CY67" s="116">
        <f t="shared" si="80"/>
        <v>42736</v>
      </c>
      <c r="DA67" s="117"/>
      <c r="DB67" s="204">
        <f t="shared" si="39"/>
        <v>105000</v>
      </c>
      <c r="DC67" s="205">
        <f t="shared" si="122"/>
        <v>55</v>
      </c>
      <c r="DD67" s="205">
        <f t="shared" si="41"/>
        <v>1436</v>
      </c>
      <c r="DE67" s="206">
        <f t="shared" si="42"/>
        <v>0</v>
      </c>
      <c r="DF67" s="207">
        <f t="shared" si="43"/>
        <v>0</v>
      </c>
      <c r="DG67" s="207">
        <f t="shared" si="81"/>
        <v>0</v>
      </c>
      <c r="DH67" s="208">
        <f t="shared" si="82"/>
        <v>0</v>
      </c>
      <c r="DI67" s="208">
        <f t="shared" si="44"/>
        <v>0</v>
      </c>
      <c r="DJ67" s="209">
        <f t="shared" si="45"/>
        <v>0</v>
      </c>
      <c r="DK67" s="210"/>
      <c r="DL67" s="211"/>
      <c r="DM67" s="212">
        <f t="shared" si="83"/>
        <v>42736</v>
      </c>
      <c r="DO67" s="117"/>
      <c r="DP67" s="118">
        <f t="shared" si="46"/>
        <v>105000</v>
      </c>
      <c r="DQ67" s="119">
        <f t="shared" si="47"/>
        <v>55</v>
      </c>
      <c r="DR67" s="119">
        <f t="shared" si="48"/>
        <v>1436</v>
      </c>
      <c r="DS67" s="202">
        <f t="shared" si="49"/>
        <v>0</v>
      </c>
      <c r="DT67" s="120">
        <f t="shared" si="50"/>
        <v>0</v>
      </c>
      <c r="DU67" s="120">
        <f t="shared" si="84"/>
        <v>0</v>
      </c>
      <c r="DV67" s="121">
        <f t="shared" si="85"/>
        <v>0</v>
      </c>
      <c r="DW67" s="121">
        <f t="shared" si="51"/>
        <v>0</v>
      </c>
      <c r="DX67" s="122">
        <f t="shared" si="52"/>
        <v>0</v>
      </c>
      <c r="DY67" s="123"/>
      <c r="DZ67" s="125"/>
      <c r="EA67" s="116">
        <f t="shared" si="86"/>
        <v>42736</v>
      </c>
      <c r="ED67" s="117"/>
      <c r="EE67" s="118">
        <f t="shared" si="53"/>
        <v>105000</v>
      </c>
      <c r="EF67" s="119">
        <f t="shared" si="123"/>
        <v>55</v>
      </c>
      <c r="EG67" s="119">
        <f t="shared" si="55"/>
        <v>1436</v>
      </c>
      <c r="EH67" s="202">
        <f t="shared" si="56"/>
        <v>0</v>
      </c>
      <c r="EI67" s="120">
        <f t="shared" si="57"/>
        <v>0</v>
      </c>
      <c r="EJ67" s="120">
        <f t="shared" si="87"/>
        <v>0</v>
      </c>
      <c r="EK67" s="121">
        <f t="shared" si="88"/>
        <v>0</v>
      </c>
      <c r="EL67" s="121">
        <f t="shared" si="58"/>
        <v>0</v>
      </c>
      <c r="EM67" s="122">
        <f t="shared" si="59"/>
        <v>0</v>
      </c>
      <c r="EN67" s="123"/>
      <c r="EO67" s="125"/>
      <c r="EP67" s="116">
        <f t="shared" si="89"/>
        <v>42736</v>
      </c>
      <c r="ES67" s="117"/>
      <c r="ET67" s="118">
        <f t="shared" si="60"/>
        <v>105000</v>
      </c>
      <c r="EU67" s="119">
        <f t="shared" si="61"/>
        <v>55</v>
      </c>
      <c r="EV67" s="119">
        <f t="shared" si="62"/>
        <v>1436</v>
      </c>
      <c r="EW67" s="202">
        <f t="shared" si="63"/>
        <v>0</v>
      </c>
      <c r="EX67" s="120">
        <f t="shared" si="64"/>
        <v>0</v>
      </c>
      <c r="EY67" s="120">
        <f t="shared" si="90"/>
        <v>0</v>
      </c>
      <c r="EZ67" s="121">
        <f t="shared" si="91"/>
        <v>0</v>
      </c>
      <c r="FA67" s="121">
        <f t="shared" si="65"/>
        <v>0</v>
      </c>
      <c r="FB67" s="122">
        <f t="shared" si="66"/>
        <v>0</v>
      </c>
      <c r="FC67" s="123"/>
      <c r="FD67" s="125"/>
      <c r="FE67" s="116">
        <f t="shared" si="124"/>
        <v>42736</v>
      </c>
    </row>
    <row r="68" spans="2:162" ht="13.5" x14ac:dyDescent="0.25">
      <c r="B68" s="196">
        <f t="shared" si="4"/>
        <v>37500</v>
      </c>
      <c r="C68" s="200">
        <f t="shared" si="0"/>
        <v>14.75</v>
      </c>
      <c r="D68" s="200">
        <v>1236</v>
      </c>
      <c r="E68" s="196">
        <v>153104</v>
      </c>
      <c r="F68" s="196">
        <f t="shared" si="68"/>
        <v>6556802</v>
      </c>
      <c r="G68" s="196">
        <f t="shared" si="5"/>
        <v>7868162.3999999994</v>
      </c>
      <c r="H68" s="197">
        <f t="shared" ref="H68:H77" si="138">(E68*$D$5)/B68</f>
        <v>4.8993279999999997</v>
      </c>
      <c r="I68" s="197">
        <f t="shared" si="128"/>
        <v>209.81766400000004</v>
      </c>
      <c r="J68" s="198">
        <f t="shared" si="3"/>
        <v>17.484805333333338</v>
      </c>
      <c r="K68" s="198">
        <f t="shared" si="106"/>
        <v>0.61232887449054241</v>
      </c>
      <c r="L68" s="199">
        <f t="shared" si="7"/>
        <v>49114.456985600002</v>
      </c>
      <c r="M68" s="216"/>
      <c r="N68" s="3"/>
      <c r="O68" s="3"/>
      <c r="P68" s="3"/>
      <c r="AC68" s="76">
        <v>1437</v>
      </c>
      <c r="AD68" s="151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3"/>
      <c r="AT68" s="117"/>
      <c r="AU68" s="118">
        <f t="shared" si="12"/>
        <v>105000</v>
      </c>
      <c r="AV68" s="119">
        <f t="shared" si="120"/>
        <v>56</v>
      </c>
      <c r="AW68" s="119">
        <f t="shared" si="118"/>
        <v>1437</v>
      </c>
      <c r="AX68" s="202">
        <f t="shared" si="14"/>
        <v>0</v>
      </c>
      <c r="AY68" s="120">
        <f t="shared" si="15"/>
        <v>0</v>
      </c>
      <c r="AZ68" s="120">
        <f t="shared" si="70"/>
        <v>0</v>
      </c>
      <c r="BA68" s="121">
        <f t="shared" si="71"/>
        <v>0</v>
      </c>
      <c r="BB68" s="121">
        <f t="shared" si="16"/>
        <v>0</v>
      </c>
      <c r="BC68" s="122">
        <f t="shared" si="17"/>
        <v>0</v>
      </c>
      <c r="BD68" s="123"/>
      <c r="BE68" s="125"/>
      <c r="BF68" s="116">
        <f t="shared" si="72"/>
        <v>42736</v>
      </c>
      <c r="BI68" s="117"/>
      <c r="BJ68" s="118">
        <f t="shared" si="18"/>
        <v>105000</v>
      </c>
      <c r="BK68" s="119">
        <f t="shared" si="19"/>
        <v>56</v>
      </c>
      <c r="BL68" s="119">
        <f t="shared" si="20"/>
        <v>1437</v>
      </c>
      <c r="BM68" s="202">
        <f t="shared" si="21"/>
        <v>0</v>
      </c>
      <c r="BN68" s="120">
        <f t="shared" si="22"/>
        <v>0</v>
      </c>
      <c r="BO68" s="120">
        <f t="shared" si="73"/>
        <v>0</v>
      </c>
      <c r="BP68" s="121">
        <f t="shared" si="74"/>
        <v>0</v>
      </c>
      <c r="BQ68" s="121">
        <f t="shared" si="23"/>
        <v>0</v>
      </c>
      <c r="BR68" s="122">
        <f t="shared" si="24"/>
        <v>0</v>
      </c>
      <c r="BS68" s="123"/>
      <c r="BT68" s="125"/>
      <c r="BU68" s="116">
        <f t="shared" si="92"/>
        <v>42736</v>
      </c>
      <c r="BX68" s="117"/>
      <c r="BY68" s="118">
        <f t="shared" si="25"/>
        <v>105000</v>
      </c>
      <c r="BZ68" s="119">
        <f t="shared" si="121"/>
        <v>56</v>
      </c>
      <c r="CA68" s="119">
        <f t="shared" si="27"/>
        <v>1437</v>
      </c>
      <c r="CB68" s="202">
        <f t="shared" si="28"/>
        <v>0</v>
      </c>
      <c r="CC68" s="120">
        <f t="shared" si="93"/>
        <v>0</v>
      </c>
      <c r="CD68" s="120">
        <f t="shared" si="75"/>
        <v>0</v>
      </c>
      <c r="CE68" s="121">
        <f t="shared" si="76"/>
        <v>0</v>
      </c>
      <c r="CF68" s="121">
        <f t="shared" si="94"/>
        <v>0</v>
      </c>
      <c r="CG68" s="122">
        <f t="shared" si="95"/>
        <v>0</v>
      </c>
      <c r="CH68" s="123"/>
      <c r="CI68" s="125"/>
      <c r="CJ68" s="116">
        <f t="shared" si="77"/>
        <v>42736</v>
      </c>
      <c r="CM68" s="117"/>
      <c r="CN68" s="118">
        <f t="shared" si="32"/>
        <v>105000</v>
      </c>
      <c r="CO68" s="119">
        <f t="shared" si="33"/>
        <v>56</v>
      </c>
      <c r="CP68" s="119">
        <f t="shared" si="34"/>
        <v>1437</v>
      </c>
      <c r="CQ68" s="202">
        <f t="shared" si="35"/>
        <v>0</v>
      </c>
      <c r="CR68" s="120">
        <f t="shared" si="36"/>
        <v>0</v>
      </c>
      <c r="CS68" s="120">
        <f t="shared" si="78"/>
        <v>0</v>
      </c>
      <c r="CT68" s="121">
        <f t="shared" si="79"/>
        <v>0</v>
      </c>
      <c r="CU68" s="121">
        <f t="shared" si="37"/>
        <v>0</v>
      </c>
      <c r="CV68" s="122">
        <f t="shared" si="38"/>
        <v>0</v>
      </c>
      <c r="CW68" s="123"/>
      <c r="CX68" s="125"/>
      <c r="CY68" s="116">
        <f t="shared" si="80"/>
        <v>42736</v>
      </c>
      <c r="DA68" s="117"/>
      <c r="DB68" s="118">
        <f t="shared" si="39"/>
        <v>105000</v>
      </c>
      <c r="DC68" s="119">
        <f t="shared" si="122"/>
        <v>56</v>
      </c>
      <c r="DD68" s="119">
        <f t="shared" si="41"/>
        <v>1437</v>
      </c>
      <c r="DE68" s="202">
        <f t="shared" si="42"/>
        <v>0</v>
      </c>
      <c r="DF68" s="120">
        <f t="shared" si="43"/>
        <v>0</v>
      </c>
      <c r="DG68" s="120">
        <f t="shared" si="81"/>
        <v>0</v>
      </c>
      <c r="DH68" s="121">
        <f t="shared" si="82"/>
        <v>0</v>
      </c>
      <c r="DI68" s="121">
        <f t="shared" si="44"/>
        <v>0</v>
      </c>
      <c r="DJ68" s="122">
        <f t="shared" si="45"/>
        <v>0</v>
      </c>
      <c r="DK68" s="123"/>
      <c r="DL68" s="125"/>
      <c r="DM68" s="116">
        <f t="shared" si="83"/>
        <v>42736</v>
      </c>
      <c r="DO68" s="117"/>
      <c r="DP68" s="118">
        <f t="shared" si="46"/>
        <v>105000</v>
      </c>
      <c r="DQ68" s="119">
        <f t="shared" si="47"/>
        <v>56</v>
      </c>
      <c r="DR68" s="119">
        <f t="shared" si="48"/>
        <v>1437</v>
      </c>
      <c r="DS68" s="202">
        <f t="shared" si="49"/>
        <v>0</v>
      </c>
      <c r="DT68" s="120">
        <f t="shared" si="50"/>
        <v>0</v>
      </c>
      <c r="DU68" s="120">
        <f t="shared" si="84"/>
        <v>0</v>
      </c>
      <c r="DV68" s="121">
        <f t="shared" si="85"/>
        <v>0</v>
      </c>
      <c r="DW68" s="121">
        <f t="shared" si="51"/>
        <v>0</v>
      </c>
      <c r="DX68" s="122">
        <f t="shared" si="52"/>
        <v>0</v>
      </c>
      <c r="DY68" s="123"/>
      <c r="DZ68" s="125"/>
      <c r="EA68" s="116">
        <f t="shared" si="86"/>
        <v>42736</v>
      </c>
      <c r="ED68" s="117"/>
      <c r="EE68" s="118">
        <f t="shared" si="53"/>
        <v>105000</v>
      </c>
      <c r="EF68" s="119">
        <f t="shared" si="123"/>
        <v>56</v>
      </c>
      <c r="EG68" s="119">
        <f t="shared" si="55"/>
        <v>1437</v>
      </c>
      <c r="EH68" s="202">
        <f t="shared" si="56"/>
        <v>0</v>
      </c>
      <c r="EI68" s="120">
        <f t="shared" si="57"/>
        <v>0</v>
      </c>
      <c r="EJ68" s="120">
        <f t="shared" si="87"/>
        <v>0</v>
      </c>
      <c r="EK68" s="121">
        <f t="shared" si="88"/>
        <v>0</v>
      </c>
      <c r="EL68" s="121">
        <f t="shared" si="58"/>
        <v>0</v>
      </c>
      <c r="EM68" s="122">
        <f t="shared" si="59"/>
        <v>0</v>
      </c>
      <c r="EN68" s="123"/>
      <c r="EO68" s="125"/>
      <c r="EP68" s="116">
        <f t="shared" si="89"/>
        <v>42736</v>
      </c>
      <c r="ES68" s="117"/>
      <c r="ET68" s="118">
        <f t="shared" si="60"/>
        <v>105000</v>
      </c>
      <c r="EU68" s="119">
        <f t="shared" si="61"/>
        <v>56</v>
      </c>
      <c r="EV68" s="119">
        <f t="shared" si="62"/>
        <v>1437</v>
      </c>
      <c r="EW68" s="202">
        <f t="shared" si="63"/>
        <v>0</v>
      </c>
      <c r="EX68" s="120">
        <f t="shared" si="64"/>
        <v>0</v>
      </c>
      <c r="EY68" s="120">
        <f t="shared" si="90"/>
        <v>0</v>
      </c>
      <c r="EZ68" s="121">
        <f t="shared" si="91"/>
        <v>0</v>
      </c>
      <c r="FA68" s="121">
        <f t="shared" si="65"/>
        <v>0</v>
      </c>
      <c r="FB68" s="122">
        <f t="shared" si="66"/>
        <v>0</v>
      </c>
      <c r="FC68" s="123"/>
      <c r="FD68" s="125"/>
      <c r="FE68" s="116">
        <f t="shared" si="124"/>
        <v>42736</v>
      </c>
    </row>
    <row r="69" spans="2:162" ht="13.5" x14ac:dyDescent="0.25">
      <c r="B69" s="196">
        <f t="shared" si="4"/>
        <v>37500</v>
      </c>
      <c r="C69" s="200">
        <f t="shared" si="0"/>
        <v>15</v>
      </c>
      <c r="D69" s="200">
        <v>1236.25</v>
      </c>
      <c r="E69" s="196">
        <v>150426</v>
      </c>
      <c r="F69" s="196">
        <f t="shared" si="68"/>
        <v>6707228</v>
      </c>
      <c r="G69" s="196">
        <f t="shared" si="5"/>
        <v>8048673.5999999996</v>
      </c>
      <c r="H69" s="197">
        <f t="shared" ref="H69:H75" si="139">(E69*$D$4)/B69</f>
        <v>4.8136319999999992</v>
      </c>
      <c r="I69" s="197">
        <f t="shared" si="128"/>
        <v>214.63129600000005</v>
      </c>
      <c r="J69" s="198">
        <f t="shared" si="3"/>
        <v>17.885941333333339</v>
      </c>
      <c r="K69" s="198">
        <f t="shared" si="106"/>
        <v>0.62323002672410366</v>
      </c>
      <c r="L69" s="199">
        <f t="shared" si="7"/>
        <v>49260.791398400004</v>
      </c>
      <c r="M69" s="216"/>
      <c r="N69" s="3"/>
      <c r="O69" s="3"/>
      <c r="P69" s="3"/>
      <c r="AC69" s="76">
        <v>1438</v>
      </c>
      <c r="AD69" s="151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3"/>
      <c r="AT69" s="117"/>
      <c r="AU69" s="118">
        <f t="shared" si="12"/>
        <v>105000</v>
      </c>
      <c r="AV69" s="119">
        <f t="shared" si="120"/>
        <v>57</v>
      </c>
      <c r="AW69" s="119">
        <f t="shared" si="118"/>
        <v>1438</v>
      </c>
      <c r="AX69" s="202">
        <f t="shared" si="14"/>
        <v>0</v>
      </c>
      <c r="AY69" s="120">
        <f t="shared" si="15"/>
        <v>0</v>
      </c>
      <c r="AZ69" s="120">
        <f t="shared" si="70"/>
        <v>0</v>
      </c>
      <c r="BA69" s="121">
        <f t="shared" si="71"/>
        <v>0</v>
      </c>
      <c r="BB69" s="121">
        <f t="shared" si="16"/>
        <v>0</v>
      </c>
      <c r="BC69" s="122">
        <f t="shared" si="17"/>
        <v>0</v>
      </c>
      <c r="BD69" s="123"/>
      <c r="BE69" s="125"/>
      <c r="BF69" s="116">
        <f t="shared" si="72"/>
        <v>42736</v>
      </c>
      <c r="BI69" s="117"/>
      <c r="BJ69" s="118">
        <f t="shared" si="18"/>
        <v>105000</v>
      </c>
      <c r="BK69" s="119">
        <f t="shared" si="19"/>
        <v>57</v>
      </c>
      <c r="BL69" s="119">
        <f t="shared" si="20"/>
        <v>1438</v>
      </c>
      <c r="BM69" s="202">
        <f t="shared" si="21"/>
        <v>0</v>
      </c>
      <c r="BN69" s="120">
        <f t="shared" si="22"/>
        <v>0</v>
      </c>
      <c r="BO69" s="120">
        <f t="shared" si="73"/>
        <v>0</v>
      </c>
      <c r="BP69" s="121">
        <f t="shared" si="74"/>
        <v>0</v>
      </c>
      <c r="BQ69" s="121">
        <f t="shared" si="23"/>
        <v>0</v>
      </c>
      <c r="BR69" s="122">
        <f t="shared" si="24"/>
        <v>0</v>
      </c>
      <c r="BS69" s="123"/>
      <c r="BT69" s="125"/>
      <c r="BU69" s="116">
        <f t="shared" si="92"/>
        <v>42736</v>
      </c>
      <c r="BX69" s="117"/>
      <c r="BY69" s="118">
        <f t="shared" si="25"/>
        <v>105000</v>
      </c>
      <c r="BZ69" s="119">
        <f t="shared" si="121"/>
        <v>57</v>
      </c>
      <c r="CA69" s="119">
        <f t="shared" si="27"/>
        <v>1438</v>
      </c>
      <c r="CB69" s="202">
        <f t="shared" si="28"/>
        <v>0</v>
      </c>
      <c r="CC69" s="120">
        <f t="shared" si="93"/>
        <v>0</v>
      </c>
      <c r="CD69" s="120">
        <f t="shared" si="75"/>
        <v>0</v>
      </c>
      <c r="CE69" s="121">
        <f t="shared" si="76"/>
        <v>0</v>
      </c>
      <c r="CF69" s="121">
        <f t="shared" si="94"/>
        <v>0</v>
      </c>
      <c r="CG69" s="122">
        <f t="shared" si="95"/>
        <v>0</v>
      </c>
      <c r="CH69" s="123"/>
      <c r="CI69" s="125"/>
      <c r="CJ69" s="116">
        <f t="shared" si="77"/>
        <v>42736</v>
      </c>
      <c r="CM69" s="117"/>
      <c r="CN69" s="118">
        <f t="shared" si="32"/>
        <v>105000</v>
      </c>
      <c r="CO69" s="119">
        <f t="shared" si="33"/>
        <v>57</v>
      </c>
      <c r="CP69" s="119">
        <f t="shared" si="34"/>
        <v>1438</v>
      </c>
      <c r="CQ69" s="202">
        <f t="shared" si="35"/>
        <v>0</v>
      </c>
      <c r="CR69" s="120">
        <f t="shared" si="36"/>
        <v>0</v>
      </c>
      <c r="CS69" s="120">
        <f t="shared" si="78"/>
        <v>0</v>
      </c>
      <c r="CT69" s="121">
        <f t="shared" si="79"/>
        <v>0</v>
      </c>
      <c r="CU69" s="121">
        <f t="shared" si="37"/>
        <v>0</v>
      </c>
      <c r="CV69" s="122">
        <f t="shared" si="38"/>
        <v>0</v>
      </c>
      <c r="CW69" s="123"/>
      <c r="CX69" s="125"/>
      <c r="CY69" s="116">
        <f t="shared" si="80"/>
        <v>42736</v>
      </c>
      <c r="DA69" s="117"/>
      <c r="DB69" s="118">
        <f t="shared" si="39"/>
        <v>105000</v>
      </c>
      <c r="DC69" s="119">
        <f t="shared" si="122"/>
        <v>57</v>
      </c>
      <c r="DD69" s="119">
        <f t="shared" si="41"/>
        <v>1438</v>
      </c>
      <c r="DE69" s="202">
        <f t="shared" si="42"/>
        <v>0</v>
      </c>
      <c r="DF69" s="120">
        <f t="shared" si="43"/>
        <v>0</v>
      </c>
      <c r="DG69" s="120">
        <f t="shared" si="81"/>
        <v>0</v>
      </c>
      <c r="DH69" s="121">
        <f t="shared" si="82"/>
        <v>0</v>
      </c>
      <c r="DI69" s="121">
        <f t="shared" si="44"/>
        <v>0</v>
      </c>
      <c r="DJ69" s="122">
        <f t="shared" si="45"/>
        <v>0</v>
      </c>
      <c r="DK69" s="123"/>
      <c r="DL69" s="125"/>
      <c r="DM69" s="116">
        <f t="shared" si="83"/>
        <v>42736</v>
      </c>
      <c r="DO69" s="117"/>
      <c r="DP69" s="118">
        <f t="shared" si="46"/>
        <v>105000</v>
      </c>
      <c r="DQ69" s="119">
        <f t="shared" si="47"/>
        <v>57</v>
      </c>
      <c r="DR69" s="119">
        <f t="shared" si="48"/>
        <v>1438</v>
      </c>
      <c r="DS69" s="202">
        <f t="shared" si="49"/>
        <v>0</v>
      </c>
      <c r="DT69" s="120">
        <f t="shared" si="50"/>
        <v>0</v>
      </c>
      <c r="DU69" s="120">
        <f t="shared" si="84"/>
        <v>0</v>
      </c>
      <c r="DV69" s="121">
        <f t="shared" si="85"/>
        <v>0</v>
      </c>
      <c r="DW69" s="121">
        <f t="shared" si="51"/>
        <v>0</v>
      </c>
      <c r="DX69" s="122">
        <f t="shared" si="52"/>
        <v>0</v>
      </c>
      <c r="DY69" s="123"/>
      <c r="DZ69" s="125"/>
      <c r="EA69" s="116">
        <f t="shared" si="86"/>
        <v>42736</v>
      </c>
      <c r="ED69" s="117"/>
      <c r="EE69" s="118">
        <f t="shared" si="53"/>
        <v>105000</v>
      </c>
      <c r="EF69" s="119">
        <f t="shared" si="123"/>
        <v>57</v>
      </c>
      <c r="EG69" s="119">
        <f t="shared" si="55"/>
        <v>1438</v>
      </c>
      <c r="EH69" s="202">
        <f t="shared" si="56"/>
        <v>0</v>
      </c>
      <c r="EI69" s="120">
        <f t="shared" si="57"/>
        <v>0</v>
      </c>
      <c r="EJ69" s="120">
        <f t="shared" si="87"/>
        <v>0</v>
      </c>
      <c r="EK69" s="121">
        <f t="shared" si="88"/>
        <v>0</v>
      </c>
      <c r="EL69" s="121">
        <f t="shared" si="58"/>
        <v>0</v>
      </c>
      <c r="EM69" s="122">
        <f t="shared" si="59"/>
        <v>0</v>
      </c>
      <c r="EN69" s="123"/>
      <c r="EO69" s="125"/>
      <c r="EP69" s="116">
        <f t="shared" si="89"/>
        <v>42736</v>
      </c>
      <c r="ES69" s="117"/>
      <c r="ET69" s="118">
        <f t="shared" si="60"/>
        <v>105000</v>
      </c>
      <c r="EU69" s="119">
        <f t="shared" si="61"/>
        <v>57</v>
      </c>
      <c r="EV69" s="119">
        <f t="shared" si="62"/>
        <v>1438</v>
      </c>
      <c r="EW69" s="202">
        <f t="shared" si="63"/>
        <v>0</v>
      </c>
      <c r="EX69" s="120">
        <f t="shared" si="64"/>
        <v>0</v>
      </c>
      <c r="EY69" s="120">
        <f t="shared" si="90"/>
        <v>0</v>
      </c>
      <c r="EZ69" s="121">
        <f t="shared" si="91"/>
        <v>0</v>
      </c>
      <c r="FA69" s="121">
        <f t="shared" si="65"/>
        <v>0</v>
      </c>
      <c r="FB69" s="122">
        <f t="shared" si="66"/>
        <v>0</v>
      </c>
      <c r="FC69" s="123"/>
      <c r="FD69" s="125"/>
      <c r="FE69" s="116">
        <f t="shared" si="124"/>
        <v>42736</v>
      </c>
    </row>
    <row r="70" spans="2:162" ht="13.5" x14ac:dyDescent="0.25">
      <c r="B70" s="196">
        <f t="shared" si="4"/>
        <v>37500</v>
      </c>
      <c r="C70" s="200">
        <f t="shared" si="0"/>
        <v>15.25</v>
      </c>
      <c r="D70" s="200">
        <v>1236.5</v>
      </c>
      <c r="E70" s="196">
        <v>147753</v>
      </c>
      <c r="F70" s="196">
        <f t="shared" si="68"/>
        <v>6854981</v>
      </c>
      <c r="G70" s="196">
        <f t="shared" si="5"/>
        <v>8225977.1999999993</v>
      </c>
      <c r="H70" s="197">
        <f t="shared" ref="H70" si="140">(E70*$D$5)/B70</f>
        <v>4.7280959999999999</v>
      </c>
      <c r="I70" s="197">
        <f t="shared" si="128"/>
        <v>219.35939200000004</v>
      </c>
      <c r="J70" s="198">
        <f t="shared" si="3"/>
        <v>18.279949333333338</v>
      </c>
      <c r="K70" s="198">
        <f t="shared" si="106"/>
        <v>0.63450488314958076</v>
      </c>
      <c r="L70" s="199">
        <f t="shared" si="7"/>
        <v>49404.5255168</v>
      </c>
      <c r="M70" s="216"/>
      <c r="N70" s="3"/>
      <c r="O70" s="3"/>
      <c r="P70" s="3"/>
      <c r="AC70" s="76">
        <v>1439</v>
      </c>
      <c r="AD70" s="151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3"/>
      <c r="AT70" s="117"/>
      <c r="AU70" s="118">
        <f t="shared" si="12"/>
        <v>105000</v>
      </c>
      <c r="AV70" s="119">
        <f t="shared" si="120"/>
        <v>58</v>
      </c>
      <c r="AW70" s="119">
        <f t="shared" si="118"/>
        <v>1439</v>
      </c>
      <c r="AX70" s="202">
        <f t="shared" si="14"/>
        <v>0</v>
      </c>
      <c r="AY70" s="120">
        <f t="shared" si="15"/>
        <v>0</v>
      </c>
      <c r="AZ70" s="120">
        <f t="shared" si="70"/>
        <v>0</v>
      </c>
      <c r="BA70" s="121">
        <f t="shared" si="71"/>
        <v>0</v>
      </c>
      <c r="BB70" s="121">
        <f t="shared" si="16"/>
        <v>0</v>
      </c>
      <c r="BC70" s="122">
        <f t="shared" si="17"/>
        <v>0</v>
      </c>
      <c r="BD70" s="123"/>
      <c r="BE70" s="125"/>
      <c r="BF70" s="116">
        <f t="shared" si="72"/>
        <v>42736</v>
      </c>
      <c r="BI70" s="117"/>
      <c r="BJ70" s="118">
        <f t="shared" si="18"/>
        <v>105000</v>
      </c>
      <c r="BK70" s="119">
        <f t="shared" si="19"/>
        <v>58</v>
      </c>
      <c r="BL70" s="119">
        <f t="shared" si="20"/>
        <v>1439</v>
      </c>
      <c r="BM70" s="202">
        <f t="shared" si="21"/>
        <v>0</v>
      </c>
      <c r="BN70" s="120">
        <f t="shared" si="22"/>
        <v>0</v>
      </c>
      <c r="BO70" s="120">
        <f t="shared" si="73"/>
        <v>0</v>
      </c>
      <c r="BP70" s="121">
        <f t="shared" si="74"/>
        <v>0</v>
      </c>
      <c r="BQ70" s="121">
        <f t="shared" si="23"/>
        <v>0</v>
      </c>
      <c r="BR70" s="122">
        <f t="shared" si="24"/>
        <v>0</v>
      </c>
      <c r="BS70" s="123"/>
      <c r="BT70" s="125"/>
      <c r="BU70" s="116">
        <f t="shared" si="92"/>
        <v>42736</v>
      </c>
      <c r="BX70" s="117"/>
      <c r="BY70" s="118">
        <f t="shared" si="25"/>
        <v>105000</v>
      </c>
      <c r="BZ70" s="119">
        <f t="shared" si="121"/>
        <v>58</v>
      </c>
      <c r="CA70" s="119">
        <f t="shared" si="27"/>
        <v>1439</v>
      </c>
      <c r="CB70" s="202">
        <f t="shared" si="28"/>
        <v>0</v>
      </c>
      <c r="CC70" s="120">
        <f t="shared" si="93"/>
        <v>0</v>
      </c>
      <c r="CD70" s="120">
        <f t="shared" si="75"/>
        <v>0</v>
      </c>
      <c r="CE70" s="121">
        <f t="shared" si="76"/>
        <v>0</v>
      </c>
      <c r="CF70" s="121">
        <f t="shared" si="94"/>
        <v>0</v>
      </c>
      <c r="CG70" s="122">
        <f t="shared" si="95"/>
        <v>0</v>
      </c>
      <c r="CH70" s="123"/>
      <c r="CI70" s="125"/>
      <c r="CJ70" s="116">
        <f t="shared" si="77"/>
        <v>42736</v>
      </c>
      <c r="CM70" s="117"/>
      <c r="CN70" s="118">
        <f t="shared" si="32"/>
        <v>105000</v>
      </c>
      <c r="CO70" s="119">
        <f t="shared" si="33"/>
        <v>58</v>
      </c>
      <c r="CP70" s="119">
        <f t="shared" si="34"/>
        <v>1439</v>
      </c>
      <c r="CQ70" s="202">
        <f t="shared" si="35"/>
        <v>0</v>
      </c>
      <c r="CR70" s="120">
        <f t="shared" si="36"/>
        <v>0</v>
      </c>
      <c r="CS70" s="120">
        <f t="shared" si="78"/>
        <v>0</v>
      </c>
      <c r="CT70" s="121">
        <f t="shared" si="79"/>
        <v>0</v>
      </c>
      <c r="CU70" s="121">
        <f t="shared" si="37"/>
        <v>0</v>
      </c>
      <c r="CV70" s="122">
        <f t="shared" si="38"/>
        <v>0</v>
      </c>
      <c r="CW70" s="123"/>
      <c r="CX70" s="125"/>
      <c r="CY70" s="116">
        <f t="shared" si="80"/>
        <v>42736</v>
      </c>
      <c r="DA70" s="117"/>
      <c r="DB70" s="118">
        <f t="shared" si="39"/>
        <v>105000</v>
      </c>
      <c r="DC70" s="119">
        <f t="shared" si="122"/>
        <v>58</v>
      </c>
      <c r="DD70" s="119">
        <f t="shared" si="41"/>
        <v>1439</v>
      </c>
      <c r="DE70" s="202">
        <f t="shared" si="42"/>
        <v>0</v>
      </c>
      <c r="DF70" s="120">
        <f t="shared" si="43"/>
        <v>0</v>
      </c>
      <c r="DG70" s="120">
        <f t="shared" si="81"/>
        <v>0</v>
      </c>
      <c r="DH70" s="121">
        <f t="shared" si="82"/>
        <v>0</v>
      </c>
      <c r="DI70" s="121">
        <f t="shared" si="44"/>
        <v>0</v>
      </c>
      <c r="DJ70" s="122">
        <f t="shared" si="45"/>
        <v>0</v>
      </c>
      <c r="DK70" s="123"/>
      <c r="DL70" s="125"/>
      <c r="DM70" s="116">
        <f t="shared" si="83"/>
        <v>42736</v>
      </c>
      <c r="DO70" s="117"/>
      <c r="DP70" s="204">
        <f t="shared" si="46"/>
        <v>105000</v>
      </c>
      <c r="DQ70" s="205">
        <f t="shared" si="47"/>
        <v>58</v>
      </c>
      <c r="DR70" s="205">
        <f t="shared" si="48"/>
        <v>1439</v>
      </c>
      <c r="DS70" s="206">
        <f t="shared" si="49"/>
        <v>0</v>
      </c>
      <c r="DT70" s="207">
        <f t="shared" si="50"/>
        <v>0</v>
      </c>
      <c r="DU70" s="207">
        <f t="shared" si="84"/>
        <v>0</v>
      </c>
      <c r="DV70" s="208">
        <f t="shared" si="85"/>
        <v>0</v>
      </c>
      <c r="DW70" s="208">
        <f t="shared" si="51"/>
        <v>0</v>
      </c>
      <c r="DX70" s="209">
        <f t="shared" si="52"/>
        <v>0</v>
      </c>
      <c r="DY70" s="210"/>
      <c r="DZ70" s="211"/>
      <c r="EA70" s="212">
        <f t="shared" si="86"/>
        <v>42736</v>
      </c>
      <c r="ED70" s="117"/>
      <c r="EE70" s="118">
        <f t="shared" si="53"/>
        <v>105000</v>
      </c>
      <c r="EF70" s="119">
        <f t="shared" si="123"/>
        <v>58</v>
      </c>
      <c r="EG70" s="119">
        <f t="shared" si="55"/>
        <v>1439</v>
      </c>
      <c r="EH70" s="202">
        <f t="shared" si="56"/>
        <v>0</v>
      </c>
      <c r="EI70" s="120">
        <f t="shared" si="57"/>
        <v>0</v>
      </c>
      <c r="EJ70" s="120">
        <f t="shared" si="87"/>
        <v>0</v>
      </c>
      <c r="EK70" s="121">
        <f t="shared" si="88"/>
        <v>0</v>
      </c>
      <c r="EL70" s="121">
        <f t="shared" si="58"/>
        <v>0</v>
      </c>
      <c r="EM70" s="122">
        <f t="shared" si="59"/>
        <v>0</v>
      </c>
      <c r="EN70" s="123"/>
      <c r="EO70" s="125"/>
      <c r="EP70" s="116">
        <f t="shared" si="89"/>
        <v>42736</v>
      </c>
      <c r="ES70" s="117"/>
      <c r="ET70" s="118">
        <f t="shared" si="60"/>
        <v>105000</v>
      </c>
      <c r="EU70" s="119">
        <f t="shared" si="61"/>
        <v>58</v>
      </c>
      <c r="EV70" s="119">
        <f t="shared" si="62"/>
        <v>1439</v>
      </c>
      <c r="EW70" s="202">
        <f t="shared" si="63"/>
        <v>0</v>
      </c>
      <c r="EX70" s="120">
        <f t="shared" si="64"/>
        <v>0</v>
      </c>
      <c r="EY70" s="120">
        <f t="shared" si="90"/>
        <v>0</v>
      </c>
      <c r="EZ70" s="121">
        <f t="shared" si="91"/>
        <v>0</v>
      </c>
      <c r="FA70" s="121">
        <f t="shared" si="65"/>
        <v>0</v>
      </c>
      <c r="FB70" s="122">
        <f t="shared" si="66"/>
        <v>0</v>
      </c>
      <c r="FC70" s="123"/>
      <c r="FD70" s="125"/>
      <c r="FE70" s="116">
        <f t="shared" si="124"/>
        <v>42736</v>
      </c>
    </row>
    <row r="71" spans="2:162" ht="13.5" x14ac:dyDescent="0.25">
      <c r="B71" s="196">
        <f t="shared" si="4"/>
        <v>37500</v>
      </c>
      <c r="C71" s="200">
        <f t="shared" si="0"/>
        <v>15.5</v>
      </c>
      <c r="D71" s="200">
        <v>1236.75</v>
      </c>
      <c r="E71" s="196">
        <v>147141</v>
      </c>
      <c r="F71" s="196">
        <f t="shared" si="68"/>
        <v>7002122</v>
      </c>
      <c r="G71" s="196">
        <f t="shared" si="5"/>
        <v>8402546.4000000004</v>
      </c>
      <c r="H71" s="197">
        <f t="shared" si="138"/>
        <v>4.7085119999999998</v>
      </c>
      <c r="I71" s="197">
        <f t="shared" si="128"/>
        <v>224.06790400000006</v>
      </c>
      <c r="J71" s="198">
        <f t="shared" si="3"/>
        <v>18.672325333333337</v>
      </c>
      <c r="K71" s="198">
        <f t="shared" si="106"/>
        <v>0.63714396395294304</v>
      </c>
      <c r="L71" s="199">
        <f t="shared" si="7"/>
        <v>49547.664281600002</v>
      </c>
      <c r="M71" s="216"/>
      <c r="N71" s="3"/>
      <c r="O71" s="3"/>
      <c r="P71" s="3"/>
      <c r="AC71" s="76">
        <v>1440</v>
      </c>
      <c r="AD71" s="151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3"/>
      <c r="AT71" s="117"/>
      <c r="AU71" s="118">
        <f t="shared" si="12"/>
        <v>105000</v>
      </c>
      <c r="AV71" s="119">
        <f t="shared" si="120"/>
        <v>59</v>
      </c>
      <c r="AW71" s="119">
        <f t="shared" si="118"/>
        <v>1440</v>
      </c>
      <c r="AX71" s="202">
        <f t="shared" si="14"/>
        <v>0</v>
      </c>
      <c r="AY71" s="120">
        <f t="shared" si="15"/>
        <v>0</v>
      </c>
      <c r="AZ71" s="120">
        <f t="shared" si="70"/>
        <v>0</v>
      </c>
      <c r="BA71" s="121">
        <f t="shared" si="71"/>
        <v>0</v>
      </c>
      <c r="BB71" s="121">
        <f t="shared" si="16"/>
        <v>0</v>
      </c>
      <c r="BC71" s="122">
        <f t="shared" si="17"/>
        <v>0</v>
      </c>
      <c r="BD71" s="123"/>
      <c r="BE71" s="125"/>
      <c r="BF71" s="116">
        <f t="shared" si="72"/>
        <v>42736</v>
      </c>
      <c r="BI71" s="117"/>
      <c r="BJ71" s="118">
        <f t="shared" si="18"/>
        <v>105000</v>
      </c>
      <c r="BK71" s="119">
        <f t="shared" si="19"/>
        <v>59</v>
      </c>
      <c r="BL71" s="119">
        <f t="shared" si="20"/>
        <v>1440</v>
      </c>
      <c r="BM71" s="202">
        <f t="shared" si="21"/>
        <v>0</v>
      </c>
      <c r="BN71" s="120">
        <f t="shared" si="22"/>
        <v>0</v>
      </c>
      <c r="BO71" s="120">
        <f t="shared" si="73"/>
        <v>0</v>
      </c>
      <c r="BP71" s="121">
        <f t="shared" si="74"/>
        <v>0</v>
      </c>
      <c r="BQ71" s="121">
        <f t="shared" si="23"/>
        <v>0</v>
      </c>
      <c r="BR71" s="122">
        <f t="shared" si="24"/>
        <v>0</v>
      </c>
      <c r="BS71" s="123"/>
      <c r="BT71" s="125"/>
      <c r="BU71" s="116">
        <f t="shared" si="92"/>
        <v>42736</v>
      </c>
      <c r="BX71" s="117"/>
      <c r="BY71" s="118">
        <f t="shared" si="25"/>
        <v>105000</v>
      </c>
      <c r="BZ71" s="119">
        <f t="shared" si="121"/>
        <v>59</v>
      </c>
      <c r="CA71" s="119">
        <f t="shared" si="27"/>
        <v>1440</v>
      </c>
      <c r="CB71" s="202">
        <f t="shared" si="28"/>
        <v>0</v>
      </c>
      <c r="CC71" s="120">
        <f t="shared" si="93"/>
        <v>0</v>
      </c>
      <c r="CD71" s="120">
        <f t="shared" si="75"/>
        <v>0</v>
      </c>
      <c r="CE71" s="121">
        <f t="shared" si="76"/>
        <v>0</v>
      </c>
      <c r="CF71" s="121">
        <f t="shared" si="94"/>
        <v>0</v>
      </c>
      <c r="CG71" s="122">
        <f t="shared" si="95"/>
        <v>0</v>
      </c>
      <c r="CH71" s="123"/>
      <c r="CI71" s="125"/>
      <c r="CJ71" s="116">
        <f t="shared" si="77"/>
        <v>42736</v>
      </c>
      <c r="CM71" s="117"/>
      <c r="CN71" s="118">
        <f t="shared" si="32"/>
        <v>105000</v>
      </c>
      <c r="CO71" s="119">
        <f t="shared" si="33"/>
        <v>59</v>
      </c>
      <c r="CP71" s="119">
        <f t="shared" si="34"/>
        <v>1440</v>
      </c>
      <c r="CQ71" s="202">
        <f t="shared" si="35"/>
        <v>0</v>
      </c>
      <c r="CR71" s="120">
        <f t="shared" si="36"/>
        <v>0</v>
      </c>
      <c r="CS71" s="120">
        <f t="shared" si="78"/>
        <v>0</v>
      </c>
      <c r="CT71" s="121">
        <f t="shared" si="79"/>
        <v>0</v>
      </c>
      <c r="CU71" s="121">
        <f t="shared" si="37"/>
        <v>0</v>
      </c>
      <c r="CV71" s="122">
        <f t="shared" si="38"/>
        <v>0</v>
      </c>
      <c r="CW71" s="123"/>
      <c r="CX71" s="125"/>
      <c r="CY71" s="116">
        <f t="shared" si="80"/>
        <v>42736</v>
      </c>
      <c r="DA71" s="117"/>
      <c r="DB71" s="118">
        <f t="shared" si="39"/>
        <v>105000</v>
      </c>
      <c r="DC71" s="119">
        <f t="shared" si="122"/>
        <v>59</v>
      </c>
      <c r="DD71" s="119">
        <f t="shared" si="41"/>
        <v>1440</v>
      </c>
      <c r="DE71" s="202">
        <f t="shared" si="42"/>
        <v>0</v>
      </c>
      <c r="DF71" s="120">
        <f t="shared" si="43"/>
        <v>0</v>
      </c>
      <c r="DG71" s="120">
        <f t="shared" si="81"/>
        <v>0</v>
      </c>
      <c r="DH71" s="121">
        <f t="shared" si="82"/>
        <v>0</v>
      </c>
      <c r="DI71" s="121">
        <f t="shared" si="44"/>
        <v>0</v>
      </c>
      <c r="DJ71" s="122">
        <f t="shared" si="45"/>
        <v>0</v>
      </c>
      <c r="DK71" s="123"/>
      <c r="DL71" s="125"/>
      <c r="DM71" s="116">
        <f t="shared" si="83"/>
        <v>42736</v>
      </c>
      <c r="DO71" s="117"/>
      <c r="DP71" s="118">
        <f t="shared" si="46"/>
        <v>105000</v>
      </c>
      <c r="DQ71" s="119">
        <f t="shared" si="47"/>
        <v>59</v>
      </c>
      <c r="DR71" s="119">
        <f t="shared" si="48"/>
        <v>1440</v>
      </c>
      <c r="DS71" s="202">
        <f t="shared" si="49"/>
        <v>0</v>
      </c>
      <c r="DT71" s="120">
        <f t="shared" si="50"/>
        <v>0</v>
      </c>
      <c r="DU71" s="120">
        <f t="shared" si="84"/>
        <v>0</v>
      </c>
      <c r="DV71" s="121">
        <f t="shared" si="85"/>
        <v>0</v>
      </c>
      <c r="DW71" s="121">
        <f t="shared" si="51"/>
        <v>0</v>
      </c>
      <c r="DX71" s="122">
        <f t="shared" si="52"/>
        <v>0</v>
      </c>
      <c r="DY71" s="123"/>
      <c r="DZ71" s="125"/>
      <c r="EA71" s="116">
        <f t="shared" si="86"/>
        <v>42736</v>
      </c>
      <c r="ED71" s="117"/>
      <c r="EE71" s="118">
        <f t="shared" si="53"/>
        <v>105000</v>
      </c>
      <c r="EF71" s="119">
        <f t="shared" si="123"/>
        <v>59</v>
      </c>
      <c r="EG71" s="119">
        <f t="shared" si="55"/>
        <v>1440</v>
      </c>
      <c r="EH71" s="202">
        <f t="shared" si="56"/>
        <v>0</v>
      </c>
      <c r="EI71" s="120">
        <f t="shared" si="57"/>
        <v>0</v>
      </c>
      <c r="EJ71" s="120">
        <f t="shared" si="87"/>
        <v>0</v>
      </c>
      <c r="EK71" s="121">
        <f t="shared" si="88"/>
        <v>0</v>
      </c>
      <c r="EL71" s="121">
        <f t="shared" si="58"/>
        <v>0</v>
      </c>
      <c r="EM71" s="122">
        <f t="shared" si="59"/>
        <v>0</v>
      </c>
      <c r="EN71" s="123"/>
      <c r="EO71" s="125"/>
      <c r="EP71" s="116">
        <f t="shared" si="89"/>
        <v>42736</v>
      </c>
      <c r="ES71" s="117"/>
      <c r="ET71" s="118">
        <f t="shared" si="60"/>
        <v>105000</v>
      </c>
      <c r="EU71" s="119">
        <f t="shared" si="61"/>
        <v>59</v>
      </c>
      <c r="EV71" s="119">
        <f t="shared" si="62"/>
        <v>1440</v>
      </c>
      <c r="EW71" s="202">
        <f t="shared" si="63"/>
        <v>0</v>
      </c>
      <c r="EX71" s="120">
        <f t="shared" si="64"/>
        <v>0</v>
      </c>
      <c r="EY71" s="120">
        <f t="shared" si="90"/>
        <v>0</v>
      </c>
      <c r="EZ71" s="121">
        <f t="shared" si="91"/>
        <v>0</v>
      </c>
      <c r="FA71" s="121">
        <f t="shared" si="65"/>
        <v>0</v>
      </c>
      <c r="FB71" s="122">
        <f t="shared" si="66"/>
        <v>0</v>
      </c>
      <c r="FC71" s="123"/>
      <c r="FD71" s="125"/>
      <c r="FE71" s="116">
        <f t="shared" si="124"/>
        <v>42736</v>
      </c>
    </row>
    <row r="72" spans="2:162" ht="13.5" x14ac:dyDescent="0.25">
      <c r="B72" s="196">
        <f t="shared" si="4"/>
        <v>37500</v>
      </c>
      <c r="C72" s="200">
        <f t="shared" si="0"/>
        <v>15.75</v>
      </c>
      <c r="D72" s="200">
        <v>1237</v>
      </c>
      <c r="E72" s="196">
        <v>146530</v>
      </c>
      <c r="F72" s="196">
        <f t="shared" si="68"/>
        <v>7148652</v>
      </c>
      <c r="G72" s="196">
        <f t="shared" si="5"/>
        <v>8578382.4000000004</v>
      </c>
      <c r="H72" s="197">
        <f t="shared" si="139"/>
        <v>4.6889599999999998</v>
      </c>
      <c r="I72" s="197">
        <f t="shared" si="128"/>
        <v>228.75686400000006</v>
      </c>
      <c r="J72" s="198">
        <f t="shared" si="3"/>
        <v>19.063072000000005</v>
      </c>
      <c r="K72" s="198">
        <f t="shared" si="106"/>
        <v>0.6398007234013513</v>
      </c>
      <c r="L72" s="199">
        <f t="shared" si="7"/>
        <v>49690.208665600003</v>
      </c>
      <c r="M72" s="216"/>
      <c r="N72" s="3"/>
      <c r="O72" s="3"/>
      <c r="P72" s="3"/>
      <c r="AC72" s="76">
        <v>1441</v>
      </c>
      <c r="AD72" s="151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3"/>
      <c r="AT72" s="117"/>
      <c r="AU72" s="118">
        <f t="shared" si="12"/>
        <v>105000</v>
      </c>
      <c r="AV72" s="119">
        <f t="shared" si="120"/>
        <v>60</v>
      </c>
      <c r="AW72" s="119">
        <f t="shared" si="118"/>
        <v>1441</v>
      </c>
      <c r="AX72" s="202">
        <f t="shared" si="14"/>
        <v>0</v>
      </c>
      <c r="AY72" s="120">
        <f t="shared" si="15"/>
        <v>0</v>
      </c>
      <c r="AZ72" s="120">
        <f t="shared" si="70"/>
        <v>0</v>
      </c>
      <c r="BA72" s="121">
        <f t="shared" si="71"/>
        <v>0</v>
      </c>
      <c r="BB72" s="121">
        <f t="shared" si="16"/>
        <v>0</v>
      </c>
      <c r="BC72" s="122">
        <f t="shared" si="17"/>
        <v>0</v>
      </c>
      <c r="BD72" s="123"/>
      <c r="BE72" s="125"/>
      <c r="BF72" s="116">
        <f t="shared" si="72"/>
        <v>42736</v>
      </c>
      <c r="BI72" s="117"/>
      <c r="BJ72" s="118">
        <f t="shared" si="18"/>
        <v>105000</v>
      </c>
      <c r="BK72" s="119">
        <f t="shared" si="19"/>
        <v>60</v>
      </c>
      <c r="BL72" s="119">
        <f t="shared" si="20"/>
        <v>1441</v>
      </c>
      <c r="BM72" s="202">
        <f t="shared" si="21"/>
        <v>0</v>
      </c>
      <c r="BN72" s="120">
        <f t="shared" si="22"/>
        <v>0</v>
      </c>
      <c r="BO72" s="120">
        <f t="shared" si="73"/>
        <v>0</v>
      </c>
      <c r="BP72" s="121">
        <f t="shared" si="74"/>
        <v>0</v>
      </c>
      <c r="BQ72" s="121">
        <f t="shared" si="23"/>
        <v>0</v>
      </c>
      <c r="BR72" s="122">
        <f t="shared" si="24"/>
        <v>0</v>
      </c>
      <c r="BS72" s="123"/>
      <c r="BT72" s="125"/>
      <c r="BU72" s="116">
        <f t="shared" si="92"/>
        <v>42736</v>
      </c>
      <c r="BX72" s="117"/>
      <c r="BY72" s="118">
        <f t="shared" si="25"/>
        <v>105000</v>
      </c>
      <c r="BZ72" s="119">
        <f t="shared" si="121"/>
        <v>60</v>
      </c>
      <c r="CA72" s="119">
        <f t="shared" si="27"/>
        <v>1441</v>
      </c>
      <c r="CB72" s="202">
        <f t="shared" si="28"/>
        <v>0</v>
      </c>
      <c r="CC72" s="120">
        <f t="shared" si="93"/>
        <v>0</v>
      </c>
      <c r="CD72" s="120">
        <f t="shared" si="75"/>
        <v>0</v>
      </c>
      <c r="CE72" s="121">
        <f t="shared" si="76"/>
        <v>0</v>
      </c>
      <c r="CF72" s="121">
        <f t="shared" si="94"/>
        <v>0</v>
      </c>
      <c r="CG72" s="122">
        <f t="shared" si="95"/>
        <v>0</v>
      </c>
      <c r="CH72" s="123"/>
      <c r="CI72" s="125"/>
      <c r="CJ72" s="116">
        <f t="shared" si="77"/>
        <v>42736</v>
      </c>
      <c r="CM72" s="117"/>
      <c r="CN72" s="118">
        <f t="shared" si="32"/>
        <v>105000</v>
      </c>
      <c r="CO72" s="119">
        <f t="shared" si="33"/>
        <v>60</v>
      </c>
      <c r="CP72" s="119">
        <f t="shared" si="34"/>
        <v>1441</v>
      </c>
      <c r="CQ72" s="202">
        <f t="shared" si="35"/>
        <v>0</v>
      </c>
      <c r="CR72" s="120">
        <f t="shared" si="36"/>
        <v>0</v>
      </c>
      <c r="CS72" s="120">
        <f t="shared" si="78"/>
        <v>0</v>
      </c>
      <c r="CT72" s="121">
        <f t="shared" si="79"/>
        <v>0</v>
      </c>
      <c r="CU72" s="121">
        <f t="shared" si="37"/>
        <v>0</v>
      </c>
      <c r="CV72" s="122">
        <f t="shared" si="38"/>
        <v>0</v>
      </c>
      <c r="CW72" s="123"/>
      <c r="CX72" s="125"/>
      <c r="CY72" s="116">
        <f t="shared" si="80"/>
        <v>42736</v>
      </c>
      <c r="DA72" s="117"/>
      <c r="DB72" s="118">
        <f t="shared" si="39"/>
        <v>105000</v>
      </c>
      <c r="DC72" s="119">
        <f t="shared" si="122"/>
        <v>60</v>
      </c>
      <c r="DD72" s="119">
        <f t="shared" si="41"/>
        <v>1441</v>
      </c>
      <c r="DE72" s="202">
        <f t="shared" si="42"/>
        <v>0</v>
      </c>
      <c r="DF72" s="120">
        <f t="shared" si="43"/>
        <v>0</v>
      </c>
      <c r="DG72" s="120">
        <f t="shared" si="81"/>
        <v>0</v>
      </c>
      <c r="DH72" s="121">
        <f t="shared" si="82"/>
        <v>0</v>
      </c>
      <c r="DI72" s="121">
        <f t="shared" si="44"/>
        <v>0</v>
      </c>
      <c r="DJ72" s="122">
        <f t="shared" si="45"/>
        <v>0</v>
      </c>
      <c r="DK72" s="123"/>
      <c r="DL72" s="125"/>
      <c r="DM72" s="116">
        <f t="shared" si="83"/>
        <v>42736</v>
      </c>
      <c r="DO72" s="117"/>
      <c r="DP72" s="118">
        <f t="shared" si="46"/>
        <v>105000</v>
      </c>
      <c r="DQ72" s="119">
        <f t="shared" si="47"/>
        <v>60</v>
      </c>
      <c r="DR72" s="119">
        <f t="shared" si="48"/>
        <v>1441</v>
      </c>
      <c r="DS72" s="202">
        <f t="shared" si="49"/>
        <v>0</v>
      </c>
      <c r="DT72" s="120">
        <f t="shared" si="50"/>
        <v>0</v>
      </c>
      <c r="DU72" s="120">
        <f t="shared" si="84"/>
        <v>0</v>
      </c>
      <c r="DV72" s="121">
        <f t="shared" si="85"/>
        <v>0</v>
      </c>
      <c r="DW72" s="121">
        <f t="shared" si="51"/>
        <v>0</v>
      </c>
      <c r="DX72" s="122">
        <f t="shared" si="52"/>
        <v>0</v>
      </c>
      <c r="DY72" s="123"/>
      <c r="DZ72" s="125"/>
      <c r="EA72" s="116">
        <f t="shared" si="86"/>
        <v>42736</v>
      </c>
      <c r="ED72" s="117"/>
      <c r="EE72" s="118">
        <f t="shared" si="53"/>
        <v>105000</v>
      </c>
      <c r="EF72" s="119">
        <f t="shared" si="123"/>
        <v>60</v>
      </c>
      <c r="EG72" s="119">
        <f t="shared" si="55"/>
        <v>1441</v>
      </c>
      <c r="EH72" s="202">
        <f t="shared" si="56"/>
        <v>0</v>
      </c>
      <c r="EI72" s="120">
        <f t="shared" si="57"/>
        <v>0</v>
      </c>
      <c r="EJ72" s="120">
        <f t="shared" si="87"/>
        <v>0</v>
      </c>
      <c r="EK72" s="121">
        <f t="shared" si="88"/>
        <v>0</v>
      </c>
      <c r="EL72" s="121">
        <f t="shared" si="58"/>
        <v>0</v>
      </c>
      <c r="EM72" s="122">
        <f t="shared" si="59"/>
        <v>0</v>
      </c>
      <c r="EN72" s="123"/>
      <c r="EO72" s="125"/>
      <c r="EP72" s="116">
        <f t="shared" si="89"/>
        <v>42736</v>
      </c>
      <c r="ES72" s="117"/>
      <c r="ET72" s="118">
        <f t="shared" si="60"/>
        <v>105000</v>
      </c>
      <c r="EU72" s="119">
        <f t="shared" si="61"/>
        <v>60</v>
      </c>
      <c r="EV72" s="119">
        <f t="shared" si="62"/>
        <v>1441</v>
      </c>
      <c r="EW72" s="202">
        <f t="shared" si="63"/>
        <v>0</v>
      </c>
      <c r="EX72" s="120">
        <f t="shared" si="64"/>
        <v>0</v>
      </c>
      <c r="EY72" s="120">
        <f t="shared" si="90"/>
        <v>0</v>
      </c>
      <c r="EZ72" s="121">
        <f t="shared" si="91"/>
        <v>0</v>
      </c>
      <c r="FA72" s="121">
        <f t="shared" si="65"/>
        <v>0</v>
      </c>
      <c r="FB72" s="122">
        <f t="shared" si="66"/>
        <v>0</v>
      </c>
      <c r="FC72" s="123"/>
      <c r="FD72" s="125"/>
      <c r="FE72" s="116">
        <f t="shared" si="124"/>
        <v>42736</v>
      </c>
    </row>
    <row r="73" spans="2:162" ht="13.5" x14ac:dyDescent="0.25">
      <c r="B73" s="196">
        <f t="shared" si="4"/>
        <v>37500</v>
      </c>
      <c r="C73" s="200">
        <f t="shared" ref="C73:C108" si="141">SUM(D73-$D$9)</f>
        <v>16</v>
      </c>
      <c r="D73" s="200">
        <v>1237.25</v>
      </c>
      <c r="E73" s="196">
        <v>145919</v>
      </c>
      <c r="F73" s="196">
        <f t="shared" si="68"/>
        <v>7294571</v>
      </c>
      <c r="G73" s="196">
        <f t="shared" si="5"/>
        <v>8753485.1999999993</v>
      </c>
      <c r="H73" s="197">
        <f t="shared" ref="H73" si="142">(E73*$D$5)/B73</f>
        <v>4.6694079999999998</v>
      </c>
      <c r="I73" s="197">
        <f t="shared" si="128"/>
        <v>233.42627200000007</v>
      </c>
      <c r="J73" s="198">
        <f t="shared" ref="J73:J108" si="143">I73/12</f>
        <v>19.45218933333334</v>
      </c>
      <c r="K73" s="198">
        <f t="shared" si="106"/>
        <v>0.64247973190605745</v>
      </c>
      <c r="L73" s="199">
        <f t="shared" si="7"/>
        <v>49832.158668800002</v>
      </c>
      <c r="M73" s="216"/>
      <c r="N73" s="3"/>
      <c r="O73" s="3"/>
      <c r="P73" s="3"/>
      <c r="AC73" s="76">
        <v>1442</v>
      </c>
      <c r="AD73" s="151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3"/>
      <c r="AT73" s="117"/>
      <c r="AU73" s="118">
        <f t="shared" si="12"/>
        <v>105000</v>
      </c>
      <c r="AV73" s="119">
        <f t="shared" si="120"/>
        <v>61</v>
      </c>
      <c r="AW73" s="119">
        <f t="shared" si="118"/>
        <v>1442</v>
      </c>
      <c r="AX73" s="202">
        <f t="shared" si="14"/>
        <v>0</v>
      </c>
      <c r="AY73" s="120">
        <f t="shared" si="15"/>
        <v>0</v>
      </c>
      <c r="AZ73" s="120">
        <f t="shared" si="70"/>
        <v>0</v>
      </c>
      <c r="BA73" s="121">
        <f t="shared" si="71"/>
        <v>0</v>
      </c>
      <c r="BB73" s="121">
        <f t="shared" si="16"/>
        <v>0</v>
      </c>
      <c r="BC73" s="122">
        <f t="shared" si="17"/>
        <v>0</v>
      </c>
      <c r="BD73" s="123"/>
      <c r="BE73" s="125"/>
      <c r="BF73" s="116">
        <f t="shared" si="72"/>
        <v>42736</v>
      </c>
      <c r="BI73" s="117"/>
      <c r="BJ73" s="118">
        <f t="shared" si="18"/>
        <v>105000</v>
      </c>
      <c r="BK73" s="119">
        <f t="shared" si="19"/>
        <v>61</v>
      </c>
      <c r="BL73" s="119">
        <f t="shared" si="20"/>
        <v>1442</v>
      </c>
      <c r="BM73" s="202">
        <f t="shared" si="21"/>
        <v>0</v>
      </c>
      <c r="BN73" s="120">
        <f t="shared" si="22"/>
        <v>0</v>
      </c>
      <c r="BO73" s="120">
        <f t="shared" si="73"/>
        <v>0</v>
      </c>
      <c r="BP73" s="121">
        <f t="shared" si="74"/>
        <v>0</v>
      </c>
      <c r="BQ73" s="121">
        <f t="shared" si="23"/>
        <v>0</v>
      </c>
      <c r="BR73" s="122">
        <f t="shared" si="24"/>
        <v>0</v>
      </c>
      <c r="BS73" s="123"/>
      <c r="BT73" s="125"/>
      <c r="BU73" s="116">
        <f t="shared" si="92"/>
        <v>42736</v>
      </c>
      <c r="BX73" s="117"/>
      <c r="BY73" s="118">
        <f t="shared" si="25"/>
        <v>105000</v>
      </c>
      <c r="BZ73" s="119">
        <f t="shared" si="121"/>
        <v>61</v>
      </c>
      <c r="CA73" s="119">
        <f t="shared" si="27"/>
        <v>1442</v>
      </c>
      <c r="CB73" s="202">
        <f t="shared" si="28"/>
        <v>0</v>
      </c>
      <c r="CC73" s="120">
        <f t="shared" si="93"/>
        <v>0</v>
      </c>
      <c r="CD73" s="120">
        <f t="shared" si="75"/>
        <v>0</v>
      </c>
      <c r="CE73" s="121">
        <f t="shared" si="76"/>
        <v>0</v>
      </c>
      <c r="CF73" s="121">
        <f t="shared" si="94"/>
        <v>0</v>
      </c>
      <c r="CG73" s="122">
        <f t="shared" si="95"/>
        <v>0</v>
      </c>
      <c r="CH73" s="123"/>
      <c r="CI73" s="125"/>
      <c r="CJ73" s="116">
        <f t="shared" si="77"/>
        <v>42736</v>
      </c>
      <c r="CM73" s="117"/>
      <c r="CN73" s="118">
        <f t="shared" si="32"/>
        <v>105000</v>
      </c>
      <c r="CO73" s="119">
        <f t="shared" si="33"/>
        <v>61</v>
      </c>
      <c r="CP73" s="119">
        <f t="shared" si="34"/>
        <v>1442</v>
      </c>
      <c r="CQ73" s="202">
        <f t="shared" si="35"/>
        <v>0</v>
      </c>
      <c r="CR73" s="120">
        <f t="shared" si="36"/>
        <v>0</v>
      </c>
      <c r="CS73" s="120">
        <f t="shared" si="78"/>
        <v>0</v>
      </c>
      <c r="CT73" s="121">
        <f t="shared" si="79"/>
        <v>0</v>
      </c>
      <c r="CU73" s="121">
        <f t="shared" si="37"/>
        <v>0</v>
      </c>
      <c r="CV73" s="122">
        <f t="shared" si="38"/>
        <v>0</v>
      </c>
      <c r="CW73" s="123"/>
      <c r="CX73" s="125"/>
      <c r="CY73" s="116">
        <f t="shared" si="80"/>
        <v>42736</v>
      </c>
      <c r="DA73" s="117"/>
      <c r="DB73" s="118">
        <f t="shared" si="39"/>
        <v>105000</v>
      </c>
      <c r="DC73" s="119">
        <f t="shared" si="122"/>
        <v>61</v>
      </c>
      <c r="DD73" s="119">
        <f t="shared" si="41"/>
        <v>1442</v>
      </c>
      <c r="DE73" s="202">
        <f t="shared" si="42"/>
        <v>0</v>
      </c>
      <c r="DF73" s="120">
        <f t="shared" si="43"/>
        <v>0</v>
      </c>
      <c r="DG73" s="120">
        <f t="shared" si="81"/>
        <v>0</v>
      </c>
      <c r="DH73" s="121">
        <f t="shared" si="82"/>
        <v>0</v>
      </c>
      <c r="DI73" s="121">
        <f t="shared" si="44"/>
        <v>0</v>
      </c>
      <c r="DJ73" s="122">
        <f t="shared" si="45"/>
        <v>0</v>
      </c>
      <c r="DK73" s="123"/>
      <c r="DL73" s="125"/>
      <c r="DM73" s="116">
        <f t="shared" si="83"/>
        <v>42736</v>
      </c>
      <c r="DO73" s="117"/>
      <c r="DP73" s="118">
        <f t="shared" si="46"/>
        <v>105000</v>
      </c>
      <c r="DQ73" s="119">
        <f t="shared" si="47"/>
        <v>61</v>
      </c>
      <c r="DR73" s="119">
        <f t="shared" si="48"/>
        <v>1442</v>
      </c>
      <c r="DS73" s="202">
        <f t="shared" si="49"/>
        <v>0</v>
      </c>
      <c r="DT73" s="120">
        <f t="shared" si="50"/>
        <v>0</v>
      </c>
      <c r="DU73" s="120">
        <f t="shared" si="84"/>
        <v>0</v>
      </c>
      <c r="DV73" s="121">
        <f t="shared" si="85"/>
        <v>0</v>
      </c>
      <c r="DW73" s="121">
        <f t="shared" si="51"/>
        <v>0</v>
      </c>
      <c r="DX73" s="122">
        <f t="shared" si="52"/>
        <v>0</v>
      </c>
      <c r="DY73" s="123"/>
      <c r="DZ73" s="125"/>
      <c r="EA73" s="116">
        <f t="shared" si="86"/>
        <v>42736</v>
      </c>
      <c r="ED73" s="117"/>
      <c r="EE73" s="118">
        <f t="shared" si="53"/>
        <v>105000</v>
      </c>
      <c r="EF73" s="119">
        <f t="shared" si="123"/>
        <v>61</v>
      </c>
      <c r="EG73" s="119">
        <f t="shared" si="55"/>
        <v>1442</v>
      </c>
      <c r="EH73" s="202">
        <f t="shared" si="56"/>
        <v>0</v>
      </c>
      <c r="EI73" s="120">
        <f t="shared" si="57"/>
        <v>0</v>
      </c>
      <c r="EJ73" s="120">
        <f t="shared" si="87"/>
        <v>0</v>
      </c>
      <c r="EK73" s="121">
        <f t="shared" si="88"/>
        <v>0</v>
      </c>
      <c r="EL73" s="121">
        <f t="shared" si="58"/>
        <v>0</v>
      </c>
      <c r="EM73" s="122">
        <f t="shared" si="59"/>
        <v>0</v>
      </c>
      <c r="EN73" s="123"/>
      <c r="EO73" s="125"/>
      <c r="EP73" s="116">
        <f t="shared" si="89"/>
        <v>42736</v>
      </c>
      <c r="ES73" s="117"/>
      <c r="ET73" s="118">
        <f t="shared" si="60"/>
        <v>105000</v>
      </c>
      <c r="EU73" s="119">
        <f t="shared" si="61"/>
        <v>61</v>
      </c>
      <c r="EV73" s="119">
        <f t="shared" si="62"/>
        <v>1442</v>
      </c>
      <c r="EW73" s="202">
        <f t="shared" si="63"/>
        <v>0</v>
      </c>
      <c r="EX73" s="120">
        <f t="shared" si="64"/>
        <v>0</v>
      </c>
      <c r="EY73" s="120">
        <f t="shared" si="90"/>
        <v>0</v>
      </c>
      <c r="EZ73" s="121">
        <f t="shared" si="91"/>
        <v>0</v>
      </c>
      <c r="FA73" s="121">
        <f t="shared" si="65"/>
        <v>0</v>
      </c>
      <c r="FB73" s="122">
        <f t="shared" si="66"/>
        <v>0</v>
      </c>
      <c r="FC73" s="123"/>
      <c r="FD73" s="125"/>
      <c r="FE73" s="116">
        <f t="shared" si="124"/>
        <v>42736</v>
      </c>
    </row>
    <row r="74" spans="2:162" ht="13.5" x14ac:dyDescent="0.25">
      <c r="B74" s="196">
        <f t="shared" ref="B74:B108" si="144">$H$4</f>
        <v>37500</v>
      </c>
      <c r="C74" s="200">
        <f t="shared" si="141"/>
        <v>16.25</v>
      </c>
      <c r="D74" s="200">
        <v>1237.5</v>
      </c>
      <c r="E74" s="196">
        <v>145310</v>
      </c>
      <c r="F74" s="196">
        <f t="shared" si="68"/>
        <v>7439881</v>
      </c>
      <c r="G74" s="196">
        <f t="shared" si="5"/>
        <v>8927857.1999999993</v>
      </c>
      <c r="H74" s="197">
        <f t="shared" si="138"/>
        <v>4.6499199999999998</v>
      </c>
      <c r="I74" s="197">
        <f t="shared" si="128"/>
        <v>238.07619200000008</v>
      </c>
      <c r="J74" s="198">
        <f t="shared" si="143"/>
        <v>19.839682666666672</v>
      </c>
      <c r="K74" s="198">
        <f t="shared" si="106"/>
        <v>0.64517239006262483</v>
      </c>
      <c r="L74" s="199">
        <f t="shared" si="7"/>
        <v>49973.516236800002</v>
      </c>
      <c r="M74" s="216"/>
      <c r="N74" s="3"/>
      <c r="O74" s="3"/>
      <c r="P74" s="3"/>
      <c r="AC74" s="76">
        <v>1443</v>
      </c>
      <c r="AD74" s="151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3"/>
      <c r="AT74" s="117"/>
      <c r="AU74" s="118">
        <f t="shared" si="12"/>
        <v>105000</v>
      </c>
      <c r="AV74" s="119">
        <f t="shared" si="120"/>
        <v>62</v>
      </c>
      <c r="AW74" s="119">
        <f t="shared" si="118"/>
        <v>1443</v>
      </c>
      <c r="AX74" s="202">
        <f t="shared" si="14"/>
        <v>0</v>
      </c>
      <c r="AY74" s="120">
        <f t="shared" si="15"/>
        <v>0</v>
      </c>
      <c r="AZ74" s="120">
        <f t="shared" si="70"/>
        <v>0</v>
      </c>
      <c r="BA74" s="121">
        <f t="shared" si="71"/>
        <v>0</v>
      </c>
      <c r="BB74" s="121">
        <f t="shared" si="16"/>
        <v>0</v>
      </c>
      <c r="BC74" s="122">
        <f t="shared" si="17"/>
        <v>0</v>
      </c>
      <c r="BD74" s="123"/>
      <c r="BE74" s="125"/>
      <c r="BF74" s="116">
        <f t="shared" si="72"/>
        <v>42736</v>
      </c>
      <c r="BI74" s="117"/>
      <c r="BJ74" s="118">
        <f t="shared" si="18"/>
        <v>105000</v>
      </c>
      <c r="BK74" s="119">
        <f t="shared" si="19"/>
        <v>62</v>
      </c>
      <c r="BL74" s="119">
        <f t="shared" si="20"/>
        <v>1443</v>
      </c>
      <c r="BM74" s="202">
        <f t="shared" si="21"/>
        <v>0</v>
      </c>
      <c r="BN74" s="120">
        <f t="shared" si="22"/>
        <v>0</v>
      </c>
      <c r="BO74" s="120">
        <f t="shared" si="73"/>
        <v>0</v>
      </c>
      <c r="BP74" s="121">
        <f t="shared" si="74"/>
        <v>0</v>
      </c>
      <c r="BQ74" s="121">
        <f t="shared" si="23"/>
        <v>0</v>
      </c>
      <c r="BR74" s="122">
        <f t="shared" si="24"/>
        <v>0</v>
      </c>
      <c r="BS74" s="123"/>
      <c r="BT74" s="125"/>
      <c r="BU74" s="116">
        <f t="shared" si="92"/>
        <v>42736</v>
      </c>
      <c r="BX74" s="117"/>
      <c r="BY74" s="118">
        <f t="shared" si="25"/>
        <v>105000</v>
      </c>
      <c r="BZ74" s="119">
        <f t="shared" si="121"/>
        <v>62</v>
      </c>
      <c r="CA74" s="119">
        <f t="shared" si="27"/>
        <v>1443</v>
      </c>
      <c r="CB74" s="202">
        <f t="shared" si="28"/>
        <v>0</v>
      </c>
      <c r="CC74" s="120">
        <f t="shared" si="93"/>
        <v>0</v>
      </c>
      <c r="CD74" s="120">
        <f t="shared" si="75"/>
        <v>0</v>
      </c>
      <c r="CE74" s="121">
        <f t="shared" si="76"/>
        <v>0</v>
      </c>
      <c r="CF74" s="121">
        <f t="shared" si="94"/>
        <v>0</v>
      </c>
      <c r="CG74" s="122">
        <f t="shared" si="95"/>
        <v>0</v>
      </c>
      <c r="CH74" s="123"/>
      <c r="CI74" s="125"/>
      <c r="CJ74" s="116">
        <f t="shared" si="77"/>
        <v>42736</v>
      </c>
      <c r="CM74" s="117"/>
      <c r="CN74" s="118">
        <f t="shared" si="32"/>
        <v>105000</v>
      </c>
      <c r="CO74" s="119">
        <f t="shared" si="33"/>
        <v>62</v>
      </c>
      <c r="CP74" s="119">
        <f t="shared" si="34"/>
        <v>1443</v>
      </c>
      <c r="CQ74" s="202">
        <f t="shared" si="35"/>
        <v>0</v>
      </c>
      <c r="CR74" s="120">
        <f t="shared" si="36"/>
        <v>0</v>
      </c>
      <c r="CS74" s="120">
        <f t="shared" si="78"/>
        <v>0</v>
      </c>
      <c r="CT74" s="121">
        <f t="shared" si="79"/>
        <v>0</v>
      </c>
      <c r="CU74" s="121">
        <f t="shared" si="37"/>
        <v>0</v>
      </c>
      <c r="CV74" s="122">
        <f t="shared" si="38"/>
        <v>0</v>
      </c>
      <c r="CW74" s="123"/>
      <c r="CX74" s="125"/>
      <c r="CY74" s="116">
        <f t="shared" si="80"/>
        <v>42736</v>
      </c>
      <c r="DA74" s="117"/>
      <c r="DB74" s="118">
        <f t="shared" si="39"/>
        <v>105000</v>
      </c>
      <c r="DC74" s="119">
        <f t="shared" si="122"/>
        <v>62</v>
      </c>
      <c r="DD74" s="119">
        <f t="shared" si="41"/>
        <v>1443</v>
      </c>
      <c r="DE74" s="202">
        <f t="shared" si="42"/>
        <v>0</v>
      </c>
      <c r="DF74" s="120">
        <f t="shared" si="43"/>
        <v>0</v>
      </c>
      <c r="DG74" s="120">
        <f t="shared" si="81"/>
        <v>0</v>
      </c>
      <c r="DH74" s="121">
        <f t="shared" si="82"/>
        <v>0</v>
      </c>
      <c r="DI74" s="121">
        <f t="shared" si="44"/>
        <v>0</v>
      </c>
      <c r="DJ74" s="122">
        <f t="shared" si="45"/>
        <v>0</v>
      </c>
      <c r="DK74" s="123"/>
      <c r="DL74" s="125"/>
      <c r="DM74" s="116">
        <f t="shared" si="83"/>
        <v>42736</v>
      </c>
      <c r="DO74" s="117"/>
      <c r="DP74" s="118">
        <f t="shared" si="46"/>
        <v>105000</v>
      </c>
      <c r="DQ74" s="119">
        <f t="shared" si="47"/>
        <v>62</v>
      </c>
      <c r="DR74" s="119">
        <f t="shared" si="48"/>
        <v>1443</v>
      </c>
      <c r="DS74" s="202">
        <f t="shared" si="49"/>
        <v>0</v>
      </c>
      <c r="DT74" s="120">
        <f t="shared" si="50"/>
        <v>0</v>
      </c>
      <c r="DU74" s="120">
        <f t="shared" si="84"/>
        <v>0</v>
      </c>
      <c r="DV74" s="121">
        <f t="shared" si="85"/>
        <v>0</v>
      </c>
      <c r="DW74" s="121">
        <f t="shared" si="51"/>
        <v>0</v>
      </c>
      <c r="DX74" s="122">
        <f t="shared" si="52"/>
        <v>0</v>
      </c>
      <c r="DY74" s="123"/>
      <c r="DZ74" s="125"/>
      <c r="EA74" s="116">
        <f t="shared" si="86"/>
        <v>42736</v>
      </c>
      <c r="ED74" s="117"/>
      <c r="EE74" s="118">
        <f t="shared" si="53"/>
        <v>105000</v>
      </c>
      <c r="EF74" s="119">
        <f t="shared" si="123"/>
        <v>62</v>
      </c>
      <c r="EG74" s="119">
        <f t="shared" si="55"/>
        <v>1443</v>
      </c>
      <c r="EH74" s="202">
        <f t="shared" si="56"/>
        <v>0</v>
      </c>
      <c r="EI74" s="120">
        <f t="shared" si="57"/>
        <v>0</v>
      </c>
      <c r="EJ74" s="120">
        <f t="shared" si="87"/>
        <v>0</v>
      </c>
      <c r="EK74" s="121">
        <f t="shared" si="88"/>
        <v>0</v>
      </c>
      <c r="EL74" s="121">
        <f t="shared" si="58"/>
        <v>0</v>
      </c>
      <c r="EM74" s="122">
        <f t="shared" si="59"/>
        <v>0</v>
      </c>
      <c r="EN74" s="123"/>
      <c r="EO74" s="125"/>
      <c r="EP74" s="116">
        <f t="shared" si="89"/>
        <v>42736</v>
      </c>
      <c r="ES74" s="117"/>
      <c r="ET74" s="118">
        <f t="shared" si="60"/>
        <v>105000</v>
      </c>
      <c r="EU74" s="119">
        <f t="shared" si="61"/>
        <v>62</v>
      </c>
      <c r="EV74" s="119">
        <f t="shared" si="62"/>
        <v>1443</v>
      </c>
      <c r="EW74" s="202">
        <f t="shared" si="63"/>
        <v>0</v>
      </c>
      <c r="EX74" s="120">
        <f t="shared" si="64"/>
        <v>0</v>
      </c>
      <c r="EY74" s="120">
        <f t="shared" si="90"/>
        <v>0</v>
      </c>
      <c r="EZ74" s="121">
        <f t="shared" si="91"/>
        <v>0</v>
      </c>
      <c r="FA74" s="121">
        <f t="shared" si="65"/>
        <v>0</v>
      </c>
      <c r="FB74" s="122">
        <f t="shared" si="66"/>
        <v>0</v>
      </c>
      <c r="FC74" s="123"/>
      <c r="FD74" s="125"/>
      <c r="FE74" s="116">
        <f t="shared" si="124"/>
        <v>42736</v>
      </c>
    </row>
    <row r="75" spans="2:162" ht="13.5" x14ac:dyDescent="0.25">
      <c r="B75" s="220">
        <f t="shared" si="144"/>
        <v>37500</v>
      </c>
      <c r="C75" s="221">
        <f t="shared" si="141"/>
        <v>16.5</v>
      </c>
      <c r="D75" s="221">
        <v>1237.75</v>
      </c>
      <c r="E75" s="220">
        <v>144703</v>
      </c>
      <c r="F75" s="220">
        <f t="shared" si="68"/>
        <v>7584584</v>
      </c>
      <c r="G75" s="220">
        <f t="shared" ref="G75:G108" si="145">F75*$D$5</f>
        <v>9101500.7999999989</v>
      </c>
      <c r="H75" s="222">
        <f t="shared" si="139"/>
        <v>4.6304959999999999</v>
      </c>
      <c r="I75" s="222">
        <f t="shared" si="128"/>
        <v>242.70668800000007</v>
      </c>
      <c r="J75" s="223">
        <f t="shared" si="143"/>
        <v>20.225557333333338</v>
      </c>
      <c r="K75" s="223">
        <f t="shared" si="106"/>
        <v>0.64787875856063804</v>
      </c>
      <c r="L75" s="224">
        <f t="shared" ref="L75:L108" si="146">$L$9+I75*30.4</f>
        <v>50114.283315200002</v>
      </c>
      <c r="M75" s="218" t="s">
        <v>111</v>
      </c>
      <c r="N75" s="3"/>
      <c r="O75" s="3"/>
      <c r="P75" s="3"/>
      <c r="AC75" s="76">
        <v>1444</v>
      </c>
      <c r="AD75" s="151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3"/>
      <c r="AT75" s="117"/>
      <c r="AU75" s="118">
        <f t="shared" si="12"/>
        <v>105000</v>
      </c>
      <c r="AV75" s="119">
        <f t="shared" si="120"/>
        <v>63</v>
      </c>
      <c r="AW75" s="119">
        <f t="shared" si="118"/>
        <v>1444</v>
      </c>
      <c r="AX75" s="202">
        <f t="shared" si="14"/>
        <v>0</v>
      </c>
      <c r="AY75" s="120">
        <f t="shared" si="15"/>
        <v>0</v>
      </c>
      <c r="AZ75" s="120">
        <f t="shared" si="70"/>
        <v>0</v>
      </c>
      <c r="BA75" s="121">
        <f t="shared" si="71"/>
        <v>0</v>
      </c>
      <c r="BB75" s="121">
        <f t="shared" si="16"/>
        <v>0</v>
      </c>
      <c r="BC75" s="122">
        <f t="shared" si="17"/>
        <v>0</v>
      </c>
      <c r="BD75" s="123"/>
      <c r="BE75" s="125"/>
      <c r="BF75" s="116">
        <f t="shared" si="72"/>
        <v>42736</v>
      </c>
      <c r="BI75" s="117"/>
      <c r="BJ75" s="118">
        <f t="shared" si="18"/>
        <v>105000</v>
      </c>
      <c r="BK75" s="119">
        <f t="shared" si="19"/>
        <v>63</v>
      </c>
      <c r="BL75" s="119">
        <f t="shared" si="20"/>
        <v>1444</v>
      </c>
      <c r="BM75" s="202">
        <f t="shared" si="21"/>
        <v>0</v>
      </c>
      <c r="BN75" s="120">
        <f t="shared" si="22"/>
        <v>0</v>
      </c>
      <c r="BO75" s="120">
        <f t="shared" si="73"/>
        <v>0</v>
      </c>
      <c r="BP75" s="121">
        <f t="shared" si="74"/>
        <v>0</v>
      </c>
      <c r="BQ75" s="121">
        <f t="shared" si="23"/>
        <v>0</v>
      </c>
      <c r="BR75" s="122">
        <f t="shared" si="24"/>
        <v>0</v>
      </c>
      <c r="BS75" s="123"/>
      <c r="BT75" s="125"/>
      <c r="BU75" s="116">
        <f t="shared" si="92"/>
        <v>42736</v>
      </c>
      <c r="BX75" s="117"/>
      <c r="BY75" s="118">
        <f t="shared" si="25"/>
        <v>105000</v>
      </c>
      <c r="BZ75" s="119">
        <f t="shared" si="121"/>
        <v>63</v>
      </c>
      <c r="CA75" s="119">
        <f t="shared" si="27"/>
        <v>1444</v>
      </c>
      <c r="CB75" s="202">
        <f t="shared" si="28"/>
        <v>0</v>
      </c>
      <c r="CC75" s="120">
        <f t="shared" si="93"/>
        <v>0</v>
      </c>
      <c r="CD75" s="120">
        <f t="shared" si="75"/>
        <v>0</v>
      </c>
      <c r="CE75" s="121">
        <f t="shared" si="76"/>
        <v>0</v>
      </c>
      <c r="CF75" s="121">
        <f t="shared" si="94"/>
        <v>0</v>
      </c>
      <c r="CG75" s="122">
        <f t="shared" si="95"/>
        <v>0</v>
      </c>
      <c r="CH75" s="123"/>
      <c r="CI75" s="125"/>
      <c r="CJ75" s="116">
        <f t="shared" si="77"/>
        <v>42736</v>
      </c>
      <c r="CM75" s="117"/>
      <c r="CN75" s="118">
        <f t="shared" si="32"/>
        <v>105000</v>
      </c>
      <c r="CO75" s="119">
        <f t="shared" si="33"/>
        <v>63</v>
      </c>
      <c r="CP75" s="119">
        <f t="shared" si="34"/>
        <v>1444</v>
      </c>
      <c r="CQ75" s="202">
        <f t="shared" si="35"/>
        <v>0</v>
      </c>
      <c r="CR75" s="120">
        <f t="shared" si="36"/>
        <v>0</v>
      </c>
      <c r="CS75" s="120">
        <f t="shared" si="78"/>
        <v>0</v>
      </c>
      <c r="CT75" s="121">
        <f t="shared" si="79"/>
        <v>0</v>
      </c>
      <c r="CU75" s="121">
        <f t="shared" si="37"/>
        <v>0</v>
      </c>
      <c r="CV75" s="122">
        <f t="shared" si="38"/>
        <v>0</v>
      </c>
      <c r="CW75" s="123"/>
      <c r="CX75" s="125"/>
      <c r="CY75" s="116">
        <f t="shared" si="80"/>
        <v>42736</v>
      </c>
      <c r="DA75" s="117"/>
      <c r="DB75" s="118">
        <f t="shared" si="39"/>
        <v>105000</v>
      </c>
      <c r="DC75" s="119">
        <f t="shared" si="122"/>
        <v>63</v>
      </c>
      <c r="DD75" s="119">
        <f t="shared" si="41"/>
        <v>1444</v>
      </c>
      <c r="DE75" s="202">
        <f t="shared" si="42"/>
        <v>0</v>
      </c>
      <c r="DF75" s="120">
        <f t="shared" si="43"/>
        <v>0</v>
      </c>
      <c r="DG75" s="120">
        <f t="shared" si="81"/>
        <v>0</v>
      </c>
      <c r="DH75" s="121">
        <f t="shared" si="82"/>
        <v>0</v>
      </c>
      <c r="DI75" s="121">
        <f t="shared" si="44"/>
        <v>0</v>
      </c>
      <c r="DJ75" s="122">
        <f t="shared" si="45"/>
        <v>0</v>
      </c>
      <c r="DK75" s="123"/>
      <c r="DL75" s="125"/>
      <c r="DM75" s="116">
        <f t="shared" si="83"/>
        <v>42736</v>
      </c>
      <c r="DO75" s="117"/>
      <c r="DP75" s="118">
        <f t="shared" si="46"/>
        <v>105000</v>
      </c>
      <c r="DQ75" s="119">
        <f t="shared" si="47"/>
        <v>63</v>
      </c>
      <c r="DR75" s="119">
        <f t="shared" si="48"/>
        <v>1444</v>
      </c>
      <c r="DS75" s="202">
        <f t="shared" si="49"/>
        <v>0</v>
      </c>
      <c r="DT75" s="120">
        <f t="shared" si="50"/>
        <v>0</v>
      </c>
      <c r="DU75" s="120">
        <f t="shared" si="84"/>
        <v>0</v>
      </c>
      <c r="DV75" s="121">
        <f t="shared" si="85"/>
        <v>0</v>
      </c>
      <c r="DW75" s="121">
        <f t="shared" si="51"/>
        <v>0</v>
      </c>
      <c r="DX75" s="122">
        <f t="shared" si="52"/>
        <v>0</v>
      </c>
      <c r="DY75" s="123"/>
      <c r="DZ75" s="125"/>
      <c r="EA75" s="116">
        <f t="shared" si="86"/>
        <v>42736</v>
      </c>
      <c r="ED75" s="117"/>
      <c r="EE75" s="118">
        <f t="shared" si="53"/>
        <v>105000</v>
      </c>
      <c r="EF75" s="119">
        <f t="shared" si="123"/>
        <v>63</v>
      </c>
      <c r="EG75" s="119">
        <f t="shared" si="55"/>
        <v>1444</v>
      </c>
      <c r="EH75" s="202">
        <f t="shared" si="56"/>
        <v>0</v>
      </c>
      <c r="EI75" s="120">
        <f t="shared" si="57"/>
        <v>0</v>
      </c>
      <c r="EJ75" s="120">
        <f t="shared" si="87"/>
        <v>0</v>
      </c>
      <c r="EK75" s="121">
        <f t="shared" si="88"/>
        <v>0</v>
      </c>
      <c r="EL75" s="121">
        <f t="shared" si="58"/>
        <v>0</v>
      </c>
      <c r="EM75" s="122">
        <f t="shared" si="59"/>
        <v>0</v>
      </c>
      <c r="EN75" s="123"/>
      <c r="EO75" s="125"/>
      <c r="EP75" s="116">
        <f t="shared" si="89"/>
        <v>42736</v>
      </c>
      <c r="ES75" s="117"/>
      <c r="ET75" s="118">
        <f t="shared" si="60"/>
        <v>105000</v>
      </c>
      <c r="EU75" s="119">
        <f t="shared" si="61"/>
        <v>63</v>
      </c>
      <c r="EV75" s="119">
        <f t="shared" si="62"/>
        <v>1444</v>
      </c>
      <c r="EW75" s="202">
        <f t="shared" si="63"/>
        <v>0</v>
      </c>
      <c r="EX75" s="120">
        <f t="shared" si="64"/>
        <v>0</v>
      </c>
      <c r="EY75" s="120">
        <f t="shared" si="90"/>
        <v>0</v>
      </c>
      <c r="EZ75" s="121">
        <f t="shared" si="91"/>
        <v>0</v>
      </c>
      <c r="FA75" s="121">
        <f t="shared" si="65"/>
        <v>0</v>
      </c>
      <c r="FB75" s="122">
        <f t="shared" si="66"/>
        <v>0</v>
      </c>
      <c r="FC75" s="123"/>
      <c r="FD75" s="125"/>
      <c r="FE75" s="116">
        <f t="shared" si="124"/>
        <v>42736</v>
      </c>
    </row>
    <row r="76" spans="2:162" ht="13.5" x14ac:dyDescent="0.25">
      <c r="B76" s="196">
        <f t="shared" si="144"/>
        <v>37500</v>
      </c>
      <c r="C76" s="200">
        <f t="shared" si="141"/>
        <v>16.75</v>
      </c>
      <c r="D76" s="200">
        <v>1238</v>
      </c>
      <c r="E76" s="196">
        <v>144096</v>
      </c>
      <c r="F76" s="196">
        <f t="shared" si="68"/>
        <v>7728680</v>
      </c>
      <c r="G76" s="196">
        <f t="shared" si="145"/>
        <v>9274416</v>
      </c>
      <c r="H76" s="197">
        <f t="shared" ref="H76" si="147">(E76*$D$5)/B76</f>
        <v>4.6110719999999992</v>
      </c>
      <c r="I76" s="197">
        <f t="shared" si="128"/>
        <v>247.31776000000008</v>
      </c>
      <c r="J76" s="198">
        <f t="shared" si="143"/>
        <v>20.609813333333339</v>
      </c>
      <c r="K76" s="198">
        <f t="shared" si="106"/>
        <v>0.65060792804796819</v>
      </c>
      <c r="L76" s="199">
        <f t="shared" si="146"/>
        <v>50254.459904000003</v>
      </c>
      <c r="M76" s="216"/>
      <c r="N76" s="3"/>
      <c r="O76" s="3"/>
      <c r="P76" s="3"/>
      <c r="AC76" s="76">
        <v>1445</v>
      </c>
      <c r="AD76" s="151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3"/>
      <c r="AT76" s="117"/>
      <c r="AU76" s="118">
        <f t="shared" si="12"/>
        <v>105000</v>
      </c>
      <c r="AV76" s="119">
        <f t="shared" si="120"/>
        <v>64</v>
      </c>
      <c r="AW76" s="119">
        <f t="shared" ref="AW76:AW87" si="148">AC76</f>
        <v>1445</v>
      </c>
      <c r="AX76" s="202">
        <f t="shared" si="14"/>
        <v>0</v>
      </c>
      <c r="AY76" s="120">
        <f t="shared" si="15"/>
        <v>0</v>
      </c>
      <c r="AZ76" s="120">
        <f t="shared" si="70"/>
        <v>0</v>
      </c>
      <c r="BA76" s="121">
        <f t="shared" si="71"/>
        <v>0</v>
      </c>
      <c r="BB76" s="121">
        <f t="shared" si="16"/>
        <v>0</v>
      </c>
      <c r="BC76" s="122">
        <f t="shared" si="17"/>
        <v>0</v>
      </c>
      <c r="BD76" s="123"/>
      <c r="BE76" s="125"/>
      <c r="BF76" s="116">
        <f t="shared" si="72"/>
        <v>42736</v>
      </c>
      <c r="BI76" s="117"/>
      <c r="BJ76" s="118">
        <f t="shared" si="18"/>
        <v>105000</v>
      </c>
      <c r="BK76" s="119">
        <f t="shared" si="19"/>
        <v>64</v>
      </c>
      <c r="BL76" s="119">
        <f t="shared" si="20"/>
        <v>1445</v>
      </c>
      <c r="BM76" s="202">
        <f t="shared" si="21"/>
        <v>0</v>
      </c>
      <c r="BN76" s="120">
        <f t="shared" si="22"/>
        <v>0</v>
      </c>
      <c r="BO76" s="120">
        <f t="shared" si="73"/>
        <v>0</v>
      </c>
      <c r="BP76" s="121">
        <f t="shared" si="74"/>
        <v>0</v>
      </c>
      <c r="BQ76" s="121">
        <f t="shared" si="23"/>
        <v>0</v>
      </c>
      <c r="BR76" s="122">
        <f t="shared" si="24"/>
        <v>0</v>
      </c>
      <c r="BS76" s="123"/>
      <c r="BT76" s="125"/>
      <c r="BU76" s="116">
        <f t="shared" si="92"/>
        <v>42736</v>
      </c>
      <c r="BX76" s="117"/>
      <c r="BY76" s="118">
        <f t="shared" si="25"/>
        <v>105000</v>
      </c>
      <c r="BZ76" s="119">
        <f t="shared" si="121"/>
        <v>64</v>
      </c>
      <c r="CA76" s="119">
        <f t="shared" si="27"/>
        <v>1445</v>
      </c>
      <c r="CB76" s="202">
        <f t="shared" si="28"/>
        <v>0</v>
      </c>
      <c r="CC76" s="120">
        <f t="shared" si="93"/>
        <v>0</v>
      </c>
      <c r="CD76" s="120">
        <f t="shared" si="75"/>
        <v>0</v>
      </c>
      <c r="CE76" s="121">
        <f t="shared" si="76"/>
        <v>0</v>
      </c>
      <c r="CF76" s="121">
        <f t="shared" si="94"/>
        <v>0</v>
      </c>
      <c r="CG76" s="122">
        <f t="shared" si="95"/>
        <v>0</v>
      </c>
      <c r="CH76" s="123"/>
      <c r="CI76" s="125"/>
      <c r="CJ76" s="116">
        <f t="shared" si="77"/>
        <v>42736</v>
      </c>
      <c r="CM76" s="117"/>
      <c r="CN76" s="118">
        <f t="shared" si="32"/>
        <v>105000</v>
      </c>
      <c r="CO76" s="119">
        <f t="shared" si="33"/>
        <v>64</v>
      </c>
      <c r="CP76" s="119">
        <f t="shared" si="34"/>
        <v>1445</v>
      </c>
      <c r="CQ76" s="202">
        <f t="shared" si="35"/>
        <v>0</v>
      </c>
      <c r="CR76" s="120">
        <f t="shared" si="36"/>
        <v>0</v>
      </c>
      <c r="CS76" s="120">
        <f t="shared" si="78"/>
        <v>0</v>
      </c>
      <c r="CT76" s="121">
        <f t="shared" si="79"/>
        <v>0</v>
      </c>
      <c r="CU76" s="121">
        <f t="shared" si="37"/>
        <v>0</v>
      </c>
      <c r="CV76" s="122">
        <f t="shared" si="38"/>
        <v>0</v>
      </c>
      <c r="CW76" s="123"/>
      <c r="CX76" s="125"/>
      <c r="CY76" s="116">
        <f t="shared" si="80"/>
        <v>42736</v>
      </c>
      <c r="DA76" s="117"/>
      <c r="DB76" s="118">
        <f t="shared" si="39"/>
        <v>105000</v>
      </c>
      <c r="DC76" s="119">
        <f t="shared" si="122"/>
        <v>64</v>
      </c>
      <c r="DD76" s="119">
        <f t="shared" si="41"/>
        <v>1445</v>
      </c>
      <c r="DE76" s="202">
        <f t="shared" si="42"/>
        <v>0</v>
      </c>
      <c r="DF76" s="120">
        <f t="shared" si="43"/>
        <v>0</v>
      </c>
      <c r="DG76" s="120">
        <f t="shared" si="81"/>
        <v>0</v>
      </c>
      <c r="DH76" s="121">
        <f t="shared" si="82"/>
        <v>0</v>
      </c>
      <c r="DI76" s="121">
        <f t="shared" si="44"/>
        <v>0</v>
      </c>
      <c r="DJ76" s="122">
        <f t="shared" si="45"/>
        <v>0</v>
      </c>
      <c r="DK76" s="123"/>
      <c r="DL76" s="125"/>
      <c r="DM76" s="116">
        <f t="shared" si="83"/>
        <v>42736</v>
      </c>
      <c r="DO76" s="117"/>
      <c r="DP76" s="118">
        <f t="shared" si="46"/>
        <v>105000</v>
      </c>
      <c r="DQ76" s="119">
        <f t="shared" si="47"/>
        <v>64</v>
      </c>
      <c r="DR76" s="119">
        <f t="shared" si="48"/>
        <v>1445</v>
      </c>
      <c r="DS76" s="202">
        <f t="shared" si="49"/>
        <v>0</v>
      </c>
      <c r="DT76" s="120">
        <f t="shared" si="50"/>
        <v>0</v>
      </c>
      <c r="DU76" s="120">
        <f t="shared" si="84"/>
        <v>0</v>
      </c>
      <c r="DV76" s="121">
        <f t="shared" si="85"/>
        <v>0</v>
      </c>
      <c r="DW76" s="121">
        <f t="shared" si="51"/>
        <v>0</v>
      </c>
      <c r="DX76" s="122">
        <f t="shared" si="52"/>
        <v>0</v>
      </c>
      <c r="DY76" s="123"/>
      <c r="DZ76" s="125"/>
      <c r="EA76" s="116">
        <f t="shared" si="86"/>
        <v>42736</v>
      </c>
      <c r="ED76" s="117"/>
      <c r="EE76" s="118">
        <f t="shared" si="53"/>
        <v>105000</v>
      </c>
      <c r="EF76" s="119">
        <f t="shared" si="123"/>
        <v>64</v>
      </c>
      <c r="EG76" s="119">
        <f t="shared" si="55"/>
        <v>1445</v>
      </c>
      <c r="EH76" s="202">
        <f t="shared" si="56"/>
        <v>0</v>
      </c>
      <c r="EI76" s="120">
        <f t="shared" si="57"/>
        <v>0</v>
      </c>
      <c r="EJ76" s="120">
        <f t="shared" si="87"/>
        <v>0</v>
      </c>
      <c r="EK76" s="121">
        <f t="shared" si="88"/>
        <v>0</v>
      </c>
      <c r="EL76" s="121">
        <f t="shared" si="58"/>
        <v>0</v>
      </c>
      <c r="EM76" s="122">
        <f t="shared" si="59"/>
        <v>0</v>
      </c>
      <c r="EN76" s="123"/>
      <c r="EO76" s="125"/>
      <c r="EP76" s="116">
        <f t="shared" si="89"/>
        <v>42736</v>
      </c>
      <c r="ES76" s="117"/>
      <c r="ET76" s="118">
        <f t="shared" si="60"/>
        <v>105000</v>
      </c>
      <c r="EU76" s="119">
        <f t="shared" si="61"/>
        <v>64</v>
      </c>
      <c r="EV76" s="119">
        <f t="shared" si="62"/>
        <v>1445</v>
      </c>
      <c r="EW76" s="202">
        <f t="shared" si="63"/>
        <v>0</v>
      </c>
      <c r="EX76" s="120">
        <f t="shared" si="64"/>
        <v>0</v>
      </c>
      <c r="EY76" s="120">
        <f t="shared" si="90"/>
        <v>0</v>
      </c>
      <c r="EZ76" s="121">
        <f t="shared" si="91"/>
        <v>0</v>
      </c>
      <c r="FA76" s="121">
        <f t="shared" si="65"/>
        <v>0</v>
      </c>
      <c r="FB76" s="122">
        <f t="shared" si="66"/>
        <v>0</v>
      </c>
      <c r="FC76" s="123"/>
      <c r="FD76" s="125"/>
      <c r="FE76" s="116">
        <f t="shared" si="124"/>
        <v>42736</v>
      </c>
    </row>
    <row r="77" spans="2:162" ht="13.5" x14ac:dyDescent="0.25">
      <c r="B77" s="196">
        <f t="shared" si="144"/>
        <v>37500</v>
      </c>
      <c r="C77" s="200">
        <f t="shared" si="141"/>
        <v>17</v>
      </c>
      <c r="D77" s="200">
        <v>1238.25</v>
      </c>
      <c r="E77" s="196">
        <v>143491</v>
      </c>
      <c r="F77" s="196">
        <f t="shared" si="68"/>
        <v>7872171</v>
      </c>
      <c r="G77" s="196">
        <f t="shared" si="145"/>
        <v>9446605.1999999993</v>
      </c>
      <c r="H77" s="197">
        <f t="shared" si="138"/>
        <v>4.5917119999999993</v>
      </c>
      <c r="I77" s="197">
        <f t="shared" si="128"/>
        <v>251.90947200000008</v>
      </c>
      <c r="J77" s="198">
        <f t="shared" si="143"/>
        <v>20.992456000000008</v>
      </c>
      <c r="K77" s="198">
        <f t="shared" si="106"/>
        <v>0.65335108125248276</v>
      </c>
      <c r="L77" s="199">
        <f t="shared" si="146"/>
        <v>50394.047948799998</v>
      </c>
      <c r="M77" s="217"/>
      <c r="N77" s="3"/>
      <c r="O77" s="3"/>
      <c r="P77" s="3"/>
      <c r="AC77" s="76">
        <v>1446</v>
      </c>
      <c r="AD77" s="151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3"/>
      <c r="AT77" s="117"/>
      <c r="AU77" s="118">
        <f t="shared" ref="AU77:AU87" si="149">AU76</f>
        <v>105000</v>
      </c>
      <c r="AV77" s="119">
        <f t="shared" ref="AV77:AV87" si="150">SUM(AW77-$AW$12)</f>
        <v>65</v>
      </c>
      <c r="AW77" s="119">
        <f t="shared" si="148"/>
        <v>1446</v>
      </c>
      <c r="AX77" s="202">
        <f t="shared" ref="AX77:AX87" si="151">$AE77</f>
        <v>0</v>
      </c>
      <c r="AY77" s="120">
        <f t="shared" ref="AY77:AY87" si="152">AX77+AY76</f>
        <v>0</v>
      </c>
      <c r="AZ77" s="120">
        <f t="shared" si="70"/>
        <v>0</v>
      </c>
      <c r="BA77" s="121">
        <f t="shared" si="71"/>
        <v>0</v>
      </c>
      <c r="BB77" s="121">
        <f t="shared" ref="BB77:BB87" si="153">BA77+BB76</f>
        <v>0</v>
      </c>
      <c r="BC77" s="122">
        <f t="shared" ref="BC77:BC87" si="154">BB77/12</f>
        <v>0</v>
      </c>
      <c r="BD77" s="123"/>
      <c r="BE77" s="125"/>
      <c r="BF77" s="116">
        <f t="shared" si="72"/>
        <v>42736</v>
      </c>
      <c r="BI77" s="117"/>
      <c r="BJ77" s="118">
        <f t="shared" ref="BJ77:BJ87" si="155">BJ76</f>
        <v>105000</v>
      </c>
      <c r="BK77" s="119">
        <f t="shared" ref="BK77:BK87" si="156">SUM(BL77-$AW$12)</f>
        <v>65</v>
      </c>
      <c r="BL77" s="119">
        <f t="shared" ref="BL77:BL87" si="157">AW77</f>
        <v>1446</v>
      </c>
      <c r="BM77" s="202">
        <f t="shared" ref="BM77:BM87" si="158">AF77</f>
        <v>0</v>
      </c>
      <c r="BN77" s="120">
        <f t="shared" ref="BN77:BN87" si="159">BM77+BN76</f>
        <v>0</v>
      </c>
      <c r="BO77" s="120">
        <f t="shared" si="73"/>
        <v>0</v>
      </c>
      <c r="BP77" s="121">
        <f t="shared" si="74"/>
        <v>0</v>
      </c>
      <c r="BQ77" s="121">
        <f t="shared" ref="BQ77:BQ87" si="160">BP77+BQ76</f>
        <v>0</v>
      </c>
      <c r="BR77" s="122">
        <f t="shared" ref="BR77:BR87" si="161">BQ77/12</f>
        <v>0</v>
      </c>
      <c r="BS77" s="123"/>
      <c r="BT77" s="125"/>
      <c r="BU77" s="116">
        <f t="shared" si="92"/>
        <v>42736</v>
      </c>
      <c r="BX77" s="117"/>
      <c r="BY77" s="118">
        <f t="shared" ref="BY77:BY87" si="162">BY76</f>
        <v>105000</v>
      </c>
      <c r="BZ77" s="119">
        <f t="shared" ref="BZ77:BZ87" si="163">SUM(CA77-$AW$12)</f>
        <v>65</v>
      </c>
      <c r="CA77" s="119">
        <f t="shared" ref="CA77:CA87" si="164">BL77</f>
        <v>1446</v>
      </c>
      <c r="CB77" s="202">
        <f t="shared" ref="CB77:CB87" si="165">AG77</f>
        <v>0</v>
      </c>
      <c r="CC77" s="120">
        <f t="shared" si="93"/>
        <v>0</v>
      </c>
      <c r="CD77" s="120">
        <f t="shared" si="75"/>
        <v>0</v>
      </c>
      <c r="CE77" s="121">
        <f t="shared" si="76"/>
        <v>0</v>
      </c>
      <c r="CF77" s="121">
        <f t="shared" si="94"/>
        <v>0</v>
      </c>
      <c r="CG77" s="122">
        <f t="shared" si="95"/>
        <v>0</v>
      </c>
      <c r="CH77" s="123"/>
      <c r="CI77" s="125"/>
      <c r="CJ77" s="116">
        <f t="shared" si="77"/>
        <v>42736</v>
      </c>
      <c r="CM77" s="117"/>
      <c r="CN77" s="118">
        <f t="shared" ref="CN77:CN87" si="166">CN76</f>
        <v>105000</v>
      </c>
      <c r="CO77" s="119">
        <f t="shared" ref="CO77:CO87" si="167">SUM(CP77-$AW$12)</f>
        <v>65</v>
      </c>
      <c r="CP77" s="119">
        <f t="shared" ref="CP77:CP87" si="168">CA77</f>
        <v>1446</v>
      </c>
      <c r="CQ77" s="202">
        <f t="shared" ref="CQ77:CQ87" si="169">AH77</f>
        <v>0</v>
      </c>
      <c r="CR77" s="120">
        <f t="shared" ref="CR77:CR87" si="170">CQ77+CR76</f>
        <v>0</v>
      </c>
      <c r="CS77" s="120">
        <f t="shared" si="78"/>
        <v>0</v>
      </c>
      <c r="CT77" s="121">
        <f t="shared" si="79"/>
        <v>0</v>
      </c>
      <c r="CU77" s="121">
        <f t="shared" ref="CU77:CU87" si="171">CT77+CU76</f>
        <v>0</v>
      </c>
      <c r="CV77" s="122">
        <f t="shared" ref="CV77:CV87" si="172">CU77/12</f>
        <v>0</v>
      </c>
      <c r="CW77" s="123"/>
      <c r="CX77" s="125"/>
      <c r="CY77" s="116">
        <f t="shared" si="80"/>
        <v>42736</v>
      </c>
      <c r="DA77" s="117"/>
      <c r="DB77" s="118">
        <f t="shared" ref="DB77:DB87" si="173">DB76</f>
        <v>105000</v>
      </c>
      <c r="DC77" s="119">
        <f t="shared" ref="DC77:DC87" si="174">SUM(DD77-$AW$12)</f>
        <v>65</v>
      </c>
      <c r="DD77" s="119">
        <f t="shared" ref="DD77:DD87" si="175">CP77</f>
        <v>1446</v>
      </c>
      <c r="DE77" s="202">
        <f t="shared" ref="DE77:DE87" si="176">AI77</f>
        <v>0</v>
      </c>
      <c r="DF77" s="120">
        <f t="shared" ref="DF77:DF87" si="177">DE77+DF76</f>
        <v>0</v>
      </c>
      <c r="DG77" s="120">
        <f t="shared" si="81"/>
        <v>0</v>
      </c>
      <c r="DH77" s="121">
        <f t="shared" si="82"/>
        <v>0</v>
      </c>
      <c r="DI77" s="121">
        <f t="shared" ref="DI77:DI87" si="178">DH77+DI76</f>
        <v>0</v>
      </c>
      <c r="DJ77" s="122">
        <f t="shared" ref="DJ77:DJ87" si="179">DI77/12</f>
        <v>0</v>
      </c>
      <c r="DK77" s="123"/>
      <c r="DL77" s="125"/>
      <c r="DM77" s="116">
        <f t="shared" si="83"/>
        <v>42736</v>
      </c>
      <c r="DO77" s="117"/>
      <c r="DP77" s="118">
        <f t="shared" ref="DP77:DP87" si="180">DP76</f>
        <v>105000</v>
      </c>
      <c r="DQ77" s="119">
        <f t="shared" ref="DQ77:DQ87" si="181">SUM(DR77-$AW$12)</f>
        <v>65</v>
      </c>
      <c r="DR77" s="119">
        <f t="shared" ref="DR77:DR87" si="182">DD77</f>
        <v>1446</v>
      </c>
      <c r="DS77" s="202">
        <f t="shared" ref="DS77:DS87" si="183">AJ77</f>
        <v>0</v>
      </c>
      <c r="DT77" s="120">
        <f t="shared" ref="DT77:DT87" si="184">DS77+DT76</f>
        <v>0</v>
      </c>
      <c r="DU77" s="120">
        <f t="shared" si="84"/>
        <v>0</v>
      </c>
      <c r="DV77" s="121">
        <f t="shared" si="85"/>
        <v>0</v>
      </c>
      <c r="DW77" s="121">
        <f t="shared" ref="DW77:DW87" si="185">DV77+DW76</f>
        <v>0</v>
      </c>
      <c r="DX77" s="122">
        <f t="shared" ref="DX77:DX87" si="186">DW77/12</f>
        <v>0</v>
      </c>
      <c r="DY77" s="123"/>
      <c r="DZ77" s="125"/>
      <c r="EA77" s="116">
        <f t="shared" si="86"/>
        <v>42736</v>
      </c>
      <c r="ED77" s="117"/>
      <c r="EE77" s="118">
        <f t="shared" ref="EE77:EE87" si="187">EE76</f>
        <v>105000</v>
      </c>
      <c r="EF77" s="119">
        <f t="shared" ref="EF77:EF87" si="188">SUM(EG77-$AW$12)</f>
        <v>65</v>
      </c>
      <c r="EG77" s="119">
        <f t="shared" ref="EG77:EG87" si="189">DR77</f>
        <v>1446</v>
      </c>
      <c r="EH77" s="202">
        <f t="shared" ref="EH77:EH87" si="190">AK77</f>
        <v>0</v>
      </c>
      <c r="EI77" s="120">
        <f t="shared" ref="EI77:EI87" si="191">EH77+EI76</f>
        <v>0</v>
      </c>
      <c r="EJ77" s="120">
        <f t="shared" si="87"/>
        <v>0</v>
      </c>
      <c r="EK77" s="121">
        <f t="shared" si="88"/>
        <v>0</v>
      </c>
      <c r="EL77" s="121">
        <f t="shared" ref="EL77:EL87" si="192">EK77+EL76</f>
        <v>0</v>
      </c>
      <c r="EM77" s="122">
        <f t="shared" ref="EM77:EM87" si="193">EL77/12</f>
        <v>0</v>
      </c>
      <c r="EN77" s="123"/>
      <c r="EO77" s="125"/>
      <c r="EP77" s="116">
        <f t="shared" si="89"/>
        <v>42736</v>
      </c>
      <c r="ES77" s="117"/>
      <c r="ET77" s="118">
        <f t="shared" ref="ET77:ET87" si="194">ET76</f>
        <v>105000</v>
      </c>
      <c r="EU77" s="119">
        <f t="shared" ref="EU77:EU87" si="195">SUM(EV77-$AW$12)</f>
        <v>65</v>
      </c>
      <c r="EV77" s="119">
        <f t="shared" ref="EV77:EV87" si="196">EG77</f>
        <v>1446</v>
      </c>
      <c r="EW77" s="202">
        <f t="shared" ref="EW77:EW87" si="197">AL77</f>
        <v>0</v>
      </c>
      <c r="EX77" s="120">
        <f t="shared" ref="EX77:EX87" si="198">EW77+EX76</f>
        <v>0</v>
      </c>
      <c r="EY77" s="120">
        <f t="shared" si="90"/>
        <v>0</v>
      </c>
      <c r="EZ77" s="121">
        <f t="shared" si="91"/>
        <v>0</v>
      </c>
      <c r="FA77" s="121">
        <f t="shared" ref="FA77:FA87" si="199">EZ77+FA76</f>
        <v>0</v>
      </c>
      <c r="FB77" s="122">
        <f t="shared" ref="FB77:FB87" si="200">FA77/12</f>
        <v>0</v>
      </c>
      <c r="FC77" s="123"/>
      <c r="FD77" s="125"/>
      <c r="FE77" s="116">
        <f t="shared" ref="FE77:FE87" si="201">$FE$12+FA77*30.4</f>
        <v>42736</v>
      </c>
    </row>
    <row r="78" spans="2:162" ht="13.5" x14ac:dyDescent="0.25">
      <c r="B78" s="196">
        <f t="shared" si="144"/>
        <v>37500</v>
      </c>
      <c r="C78" s="200">
        <f t="shared" si="141"/>
        <v>17.25</v>
      </c>
      <c r="D78" s="200">
        <v>1238.5</v>
      </c>
      <c r="E78" s="196">
        <v>142887</v>
      </c>
      <c r="F78" s="196">
        <f t="shared" ref="F78:F108" si="202">E78+F77</f>
        <v>8015058</v>
      </c>
      <c r="G78" s="196">
        <f t="shared" si="145"/>
        <v>9618069.5999999996</v>
      </c>
      <c r="H78" s="197">
        <f t="shared" ref="H78" si="203">(E78*$D$4)/B78</f>
        <v>4.5723839999999996</v>
      </c>
      <c r="I78" s="197">
        <f t="shared" si="128"/>
        <v>256.48185600000011</v>
      </c>
      <c r="J78" s="198">
        <f t="shared" si="143"/>
        <v>21.373488000000009</v>
      </c>
      <c r="K78" s="198">
        <f t="shared" si="106"/>
        <v>0.65611287240966643</v>
      </c>
      <c r="L78" s="199">
        <f t="shared" si="146"/>
        <v>50533.048422400003</v>
      </c>
      <c r="M78" s="216"/>
      <c r="N78" s="3"/>
      <c r="O78" s="3"/>
      <c r="P78" s="3"/>
      <c r="AC78" s="76">
        <v>1447</v>
      </c>
      <c r="AD78" s="151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3"/>
      <c r="AT78" s="117"/>
      <c r="AU78" s="118">
        <f t="shared" si="149"/>
        <v>105000</v>
      </c>
      <c r="AV78" s="119">
        <f t="shared" si="150"/>
        <v>66</v>
      </c>
      <c r="AW78" s="119">
        <f t="shared" si="148"/>
        <v>1447</v>
      </c>
      <c r="AX78" s="202">
        <f t="shared" si="151"/>
        <v>0</v>
      </c>
      <c r="AY78" s="120">
        <f t="shared" si="152"/>
        <v>0</v>
      </c>
      <c r="AZ78" s="120">
        <f t="shared" ref="AZ78:AZ87" si="204">AY78*$AW$6</f>
        <v>0</v>
      </c>
      <c r="BA78" s="121">
        <f t="shared" ref="BA78:BA87" si="205">(AX78*$AW$6)/AU78</f>
        <v>0</v>
      </c>
      <c r="BB78" s="121">
        <f t="shared" si="153"/>
        <v>0</v>
      </c>
      <c r="BC78" s="122">
        <f t="shared" si="154"/>
        <v>0</v>
      </c>
      <c r="BD78" s="123"/>
      <c r="BE78" s="125"/>
      <c r="BF78" s="116">
        <f t="shared" ref="BF78:BF87" si="206">BF77</f>
        <v>42736</v>
      </c>
      <c r="BI78" s="117"/>
      <c r="BJ78" s="118">
        <f t="shared" si="155"/>
        <v>105000</v>
      </c>
      <c r="BK78" s="119">
        <f t="shared" si="156"/>
        <v>66</v>
      </c>
      <c r="BL78" s="119">
        <f t="shared" si="157"/>
        <v>1447</v>
      </c>
      <c r="BM78" s="202">
        <f t="shared" si="158"/>
        <v>0</v>
      </c>
      <c r="BN78" s="120">
        <f t="shared" si="159"/>
        <v>0</v>
      </c>
      <c r="BO78" s="120">
        <f t="shared" ref="BO78:BO87" si="207">BN78*$CA$6</f>
        <v>0</v>
      </c>
      <c r="BP78" s="121">
        <f t="shared" ref="BP78:BP87" si="208">(BM78*$CA$6)/BJ78</f>
        <v>0</v>
      </c>
      <c r="BQ78" s="121">
        <f t="shared" si="160"/>
        <v>0</v>
      </c>
      <c r="BR78" s="122">
        <f t="shared" si="161"/>
        <v>0</v>
      </c>
      <c r="BS78" s="123"/>
      <c r="BT78" s="125"/>
      <c r="BU78" s="116">
        <f t="shared" si="92"/>
        <v>42736</v>
      </c>
      <c r="BX78" s="117"/>
      <c r="BY78" s="118">
        <f t="shared" si="162"/>
        <v>105000</v>
      </c>
      <c r="BZ78" s="119">
        <f t="shared" si="163"/>
        <v>66</v>
      </c>
      <c r="CA78" s="119">
        <f t="shared" si="164"/>
        <v>1447</v>
      </c>
      <c r="CB78" s="202">
        <f t="shared" si="165"/>
        <v>0</v>
      </c>
      <c r="CC78" s="120">
        <f t="shared" si="93"/>
        <v>0</v>
      </c>
      <c r="CD78" s="120">
        <f t="shared" ref="CD78:CD87" si="209">CC78*$CA$6</f>
        <v>0</v>
      </c>
      <c r="CE78" s="121">
        <f t="shared" ref="CE78:CE87" si="210">(CB78*$CA$6)/BY78</f>
        <v>0</v>
      </c>
      <c r="CF78" s="121">
        <f t="shared" si="94"/>
        <v>0</v>
      </c>
      <c r="CG78" s="122">
        <f t="shared" si="95"/>
        <v>0</v>
      </c>
      <c r="CH78" s="123"/>
      <c r="CI78" s="125"/>
      <c r="CJ78" s="116">
        <f t="shared" ref="CJ78:CJ87" si="211">$CJ$12+CF78*30.4</f>
        <v>42736</v>
      </c>
      <c r="CM78" s="117"/>
      <c r="CN78" s="118">
        <f t="shared" si="166"/>
        <v>105000</v>
      </c>
      <c r="CO78" s="119">
        <f t="shared" si="167"/>
        <v>66</v>
      </c>
      <c r="CP78" s="119">
        <f t="shared" si="168"/>
        <v>1447</v>
      </c>
      <c r="CQ78" s="202">
        <f t="shared" si="169"/>
        <v>0</v>
      </c>
      <c r="CR78" s="120">
        <f t="shared" si="170"/>
        <v>0</v>
      </c>
      <c r="CS78" s="120">
        <f t="shared" ref="CS78:CS87" si="212">CR78*$DD$6</f>
        <v>0</v>
      </c>
      <c r="CT78" s="121">
        <f t="shared" ref="CT78:CT87" si="213">(CQ78*$DD$6)/CN78</f>
        <v>0</v>
      </c>
      <c r="CU78" s="121">
        <f t="shared" si="171"/>
        <v>0</v>
      </c>
      <c r="CV78" s="122">
        <f t="shared" si="172"/>
        <v>0</v>
      </c>
      <c r="CW78" s="123"/>
      <c r="CX78" s="125"/>
      <c r="CY78" s="116">
        <f t="shared" ref="CY78:CY87" si="214">$CY$12+CU78*30.4</f>
        <v>42736</v>
      </c>
      <c r="DA78" s="117"/>
      <c r="DB78" s="118">
        <f t="shared" si="173"/>
        <v>105000</v>
      </c>
      <c r="DC78" s="119">
        <f t="shared" si="174"/>
        <v>66</v>
      </c>
      <c r="DD78" s="119">
        <f t="shared" si="175"/>
        <v>1447</v>
      </c>
      <c r="DE78" s="202">
        <f t="shared" si="176"/>
        <v>0</v>
      </c>
      <c r="DF78" s="120">
        <f t="shared" si="177"/>
        <v>0</v>
      </c>
      <c r="DG78" s="120">
        <f t="shared" ref="DG78:DG87" si="215">DF78*$DD$6</f>
        <v>0</v>
      </c>
      <c r="DH78" s="121">
        <f t="shared" ref="DH78:DH87" si="216">(DE78*$DD$6)/DB78</f>
        <v>0</v>
      </c>
      <c r="DI78" s="121">
        <f t="shared" si="178"/>
        <v>0</v>
      </c>
      <c r="DJ78" s="122">
        <f t="shared" si="179"/>
        <v>0</v>
      </c>
      <c r="DK78" s="123"/>
      <c r="DL78" s="125"/>
      <c r="DM78" s="116">
        <f t="shared" ref="DM78:DM87" si="217">$DM$12+DI78*30.4</f>
        <v>42736</v>
      </c>
      <c r="DO78" s="117"/>
      <c r="DP78" s="118">
        <f t="shared" si="180"/>
        <v>105000</v>
      </c>
      <c r="DQ78" s="119">
        <f t="shared" si="181"/>
        <v>66</v>
      </c>
      <c r="DR78" s="119">
        <f t="shared" si="182"/>
        <v>1447</v>
      </c>
      <c r="DS78" s="202">
        <f t="shared" si="183"/>
        <v>0</v>
      </c>
      <c r="DT78" s="120">
        <f t="shared" si="184"/>
        <v>0</v>
      </c>
      <c r="DU78" s="120">
        <f t="shared" ref="DU78:DU87" si="218">DT78*$EG$6</f>
        <v>0</v>
      </c>
      <c r="DV78" s="121">
        <f t="shared" ref="DV78:DV87" si="219">(DS78*$EG$6)/DP78</f>
        <v>0</v>
      </c>
      <c r="DW78" s="121">
        <f t="shared" si="185"/>
        <v>0</v>
      </c>
      <c r="DX78" s="122">
        <f t="shared" si="186"/>
        <v>0</v>
      </c>
      <c r="DY78" s="123"/>
      <c r="DZ78" s="125"/>
      <c r="EA78" s="116">
        <f t="shared" ref="EA78:EA87" si="220">$EA$12+DW78*30.4</f>
        <v>42736</v>
      </c>
      <c r="ED78" s="117"/>
      <c r="EE78" s="118">
        <f t="shared" si="187"/>
        <v>105000</v>
      </c>
      <c r="EF78" s="119">
        <f t="shared" si="188"/>
        <v>66</v>
      </c>
      <c r="EG78" s="119">
        <f t="shared" si="189"/>
        <v>1447</v>
      </c>
      <c r="EH78" s="202">
        <f t="shared" si="190"/>
        <v>0</v>
      </c>
      <c r="EI78" s="120">
        <f t="shared" si="191"/>
        <v>0</v>
      </c>
      <c r="EJ78" s="120">
        <f t="shared" ref="EJ78:EJ87" si="221">EI78*$EG$6</f>
        <v>0</v>
      </c>
      <c r="EK78" s="121">
        <f t="shared" ref="EK78:EK87" si="222">(EH78*$EG$6)/EE78</f>
        <v>0</v>
      </c>
      <c r="EL78" s="121">
        <f t="shared" si="192"/>
        <v>0</v>
      </c>
      <c r="EM78" s="122">
        <f t="shared" si="193"/>
        <v>0</v>
      </c>
      <c r="EN78" s="123"/>
      <c r="EO78" s="125"/>
      <c r="EP78" s="116">
        <f t="shared" ref="EP78:EP87" si="223">$EP$12+EL78*30.4</f>
        <v>42736</v>
      </c>
      <c r="ES78" s="117"/>
      <c r="ET78" s="118">
        <f t="shared" si="194"/>
        <v>105000</v>
      </c>
      <c r="EU78" s="119">
        <f t="shared" si="195"/>
        <v>66</v>
      </c>
      <c r="EV78" s="119">
        <f t="shared" si="196"/>
        <v>1447</v>
      </c>
      <c r="EW78" s="202">
        <f t="shared" si="197"/>
        <v>0</v>
      </c>
      <c r="EX78" s="120">
        <f t="shared" si="198"/>
        <v>0</v>
      </c>
      <c r="EY78" s="120">
        <f t="shared" ref="EY78:EY87" si="224">EX78*$EV$6</f>
        <v>0</v>
      </c>
      <c r="EZ78" s="121">
        <f t="shared" ref="EZ78:EZ87" si="225">(EW78*$EV$6)/ET78</f>
        <v>0</v>
      </c>
      <c r="FA78" s="121">
        <f t="shared" si="199"/>
        <v>0</v>
      </c>
      <c r="FB78" s="122">
        <f t="shared" si="200"/>
        <v>0</v>
      </c>
      <c r="FC78" s="123"/>
      <c r="FD78" s="125"/>
      <c r="FE78" s="116">
        <f t="shared" si="201"/>
        <v>42736</v>
      </c>
    </row>
    <row r="79" spans="2:162" ht="13.5" x14ac:dyDescent="0.25">
      <c r="B79" s="196">
        <f t="shared" si="144"/>
        <v>37500</v>
      </c>
      <c r="C79" s="200">
        <f t="shared" si="141"/>
        <v>17.5</v>
      </c>
      <c r="D79" s="200">
        <v>1238.75</v>
      </c>
      <c r="E79" s="196">
        <v>142284</v>
      </c>
      <c r="F79" s="196">
        <f t="shared" si="202"/>
        <v>8157342</v>
      </c>
      <c r="G79" s="196">
        <f t="shared" si="145"/>
        <v>9788810.4000000004</v>
      </c>
      <c r="H79" s="197">
        <f>(E79*$D$5)/B79</f>
        <v>4.5530879999999998</v>
      </c>
      <c r="I79" s="197">
        <f t="shared" si="128"/>
        <v>261.03494400000011</v>
      </c>
      <c r="J79" s="198">
        <f t="shared" si="143"/>
        <v>21.752912000000009</v>
      </c>
      <c r="K79" s="198">
        <f t="shared" si="106"/>
        <v>0.65889348064434516</v>
      </c>
      <c r="L79" s="199">
        <f t="shared" si="146"/>
        <v>50671.462297600003</v>
      </c>
      <c r="M79" s="216"/>
      <c r="N79" s="3"/>
      <c r="O79" s="3"/>
      <c r="P79" s="3"/>
      <c r="AC79" s="76">
        <v>1448</v>
      </c>
      <c r="AD79" s="151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3"/>
      <c r="AT79" s="117"/>
      <c r="AU79" s="118">
        <f t="shared" si="149"/>
        <v>105000</v>
      </c>
      <c r="AV79" s="119">
        <f t="shared" si="150"/>
        <v>67</v>
      </c>
      <c r="AW79" s="119">
        <f t="shared" si="148"/>
        <v>1448</v>
      </c>
      <c r="AX79" s="202">
        <f t="shared" si="151"/>
        <v>0</v>
      </c>
      <c r="AY79" s="120">
        <f t="shared" si="152"/>
        <v>0</v>
      </c>
      <c r="AZ79" s="120">
        <f t="shared" si="204"/>
        <v>0</v>
      </c>
      <c r="BA79" s="121">
        <f t="shared" si="205"/>
        <v>0</v>
      </c>
      <c r="BB79" s="121">
        <f t="shared" si="153"/>
        <v>0</v>
      </c>
      <c r="BC79" s="122">
        <f t="shared" si="154"/>
        <v>0</v>
      </c>
      <c r="BD79" s="123"/>
      <c r="BE79" s="125"/>
      <c r="BF79" s="116">
        <f t="shared" si="206"/>
        <v>42736</v>
      </c>
      <c r="BI79" s="117"/>
      <c r="BJ79" s="118">
        <f t="shared" si="155"/>
        <v>105000</v>
      </c>
      <c r="BK79" s="119">
        <f t="shared" si="156"/>
        <v>67</v>
      </c>
      <c r="BL79" s="119">
        <f t="shared" si="157"/>
        <v>1448</v>
      </c>
      <c r="BM79" s="202">
        <f t="shared" si="158"/>
        <v>0</v>
      </c>
      <c r="BN79" s="120">
        <f t="shared" si="159"/>
        <v>0</v>
      </c>
      <c r="BO79" s="120">
        <f t="shared" si="207"/>
        <v>0</v>
      </c>
      <c r="BP79" s="121">
        <f t="shared" si="208"/>
        <v>0</v>
      </c>
      <c r="BQ79" s="121">
        <f t="shared" si="160"/>
        <v>0</v>
      </c>
      <c r="BR79" s="122">
        <f t="shared" si="161"/>
        <v>0</v>
      </c>
      <c r="BS79" s="123"/>
      <c r="BT79" s="125"/>
      <c r="BU79" s="116">
        <f t="shared" ref="BU79:BU87" si="226">$BU$12+BQ79*30.4</f>
        <v>42736</v>
      </c>
      <c r="BX79" s="117"/>
      <c r="BY79" s="118">
        <f t="shared" si="162"/>
        <v>105000</v>
      </c>
      <c r="BZ79" s="119">
        <f t="shared" si="163"/>
        <v>67</v>
      </c>
      <c r="CA79" s="119">
        <f t="shared" si="164"/>
        <v>1448</v>
      </c>
      <c r="CB79" s="202">
        <f t="shared" si="165"/>
        <v>0</v>
      </c>
      <c r="CC79" s="120">
        <f t="shared" ref="CC79:CC87" si="227">CB79+CC78</f>
        <v>0</v>
      </c>
      <c r="CD79" s="120">
        <f t="shared" si="209"/>
        <v>0</v>
      </c>
      <c r="CE79" s="121">
        <f t="shared" si="210"/>
        <v>0</v>
      </c>
      <c r="CF79" s="121">
        <f t="shared" ref="CF79:CF87" si="228">CE79+CF78</f>
        <v>0</v>
      </c>
      <c r="CG79" s="122">
        <f t="shared" ref="CG79:CG87" si="229">CF79/12</f>
        <v>0</v>
      </c>
      <c r="CH79" s="123"/>
      <c r="CI79" s="125"/>
      <c r="CJ79" s="116">
        <f t="shared" si="211"/>
        <v>42736</v>
      </c>
      <c r="CM79" s="117"/>
      <c r="CN79" s="118">
        <f t="shared" si="166"/>
        <v>105000</v>
      </c>
      <c r="CO79" s="119">
        <f t="shared" si="167"/>
        <v>67</v>
      </c>
      <c r="CP79" s="119">
        <f t="shared" si="168"/>
        <v>1448</v>
      </c>
      <c r="CQ79" s="202">
        <f t="shared" si="169"/>
        <v>0</v>
      </c>
      <c r="CR79" s="120">
        <f t="shared" si="170"/>
        <v>0</v>
      </c>
      <c r="CS79" s="120">
        <f t="shared" si="212"/>
        <v>0</v>
      </c>
      <c r="CT79" s="121">
        <f t="shared" si="213"/>
        <v>0</v>
      </c>
      <c r="CU79" s="121">
        <f t="shared" si="171"/>
        <v>0</v>
      </c>
      <c r="CV79" s="122">
        <f t="shared" si="172"/>
        <v>0</v>
      </c>
      <c r="CW79" s="123"/>
      <c r="CX79" s="125"/>
      <c r="CY79" s="116">
        <f t="shared" si="214"/>
        <v>42736</v>
      </c>
      <c r="DA79" s="117"/>
      <c r="DB79" s="118">
        <f t="shared" si="173"/>
        <v>105000</v>
      </c>
      <c r="DC79" s="119">
        <f t="shared" si="174"/>
        <v>67</v>
      </c>
      <c r="DD79" s="119">
        <f t="shared" si="175"/>
        <v>1448</v>
      </c>
      <c r="DE79" s="202">
        <f t="shared" si="176"/>
        <v>0</v>
      </c>
      <c r="DF79" s="120">
        <f t="shared" si="177"/>
        <v>0</v>
      </c>
      <c r="DG79" s="120">
        <f t="shared" si="215"/>
        <v>0</v>
      </c>
      <c r="DH79" s="121">
        <f t="shared" si="216"/>
        <v>0</v>
      </c>
      <c r="DI79" s="121">
        <f t="shared" si="178"/>
        <v>0</v>
      </c>
      <c r="DJ79" s="122">
        <f t="shared" si="179"/>
        <v>0</v>
      </c>
      <c r="DK79" s="123"/>
      <c r="DL79" s="125"/>
      <c r="DM79" s="116">
        <f t="shared" si="217"/>
        <v>42736</v>
      </c>
      <c r="DO79" s="117"/>
      <c r="DP79" s="118">
        <f t="shared" si="180"/>
        <v>105000</v>
      </c>
      <c r="DQ79" s="119">
        <f t="shared" si="181"/>
        <v>67</v>
      </c>
      <c r="DR79" s="119">
        <f t="shared" si="182"/>
        <v>1448</v>
      </c>
      <c r="DS79" s="202">
        <f t="shared" si="183"/>
        <v>0</v>
      </c>
      <c r="DT79" s="120">
        <f t="shared" si="184"/>
        <v>0</v>
      </c>
      <c r="DU79" s="120">
        <f t="shared" si="218"/>
        <v>0</v>
      </c>
      <c r="DV79" s="121">
        <f t="shared" si="219"/>
        <v>0</v>
      </c>
      <c r="DW79" s="121">
        <f t="shared" si="185"/>
        <v>0</v>
      </c>
      <c r="DX79" s="122">
        <f t="shared" si="186"/>
        <v>0</v>
      </c>
      <c r="DY79" s="123"/>
      <c r="DZ79" s="125"/>
      <c r="EA79" s="116">
        <f t="shared" si="220"/>
        <v>42736</v>
      </c>
      <c r="ED79" s="117"/>
      <c r="EE79" s="118">
        <f t="shared" si="187"/>
        <v>105000</v>
      </c>
      <c r="EF79" s="119">
        <f t="shared" si="188"/>
        <v>67</v>
      </c>
      <c r="EG79" s="119">
        <f t="shared" si="189"/>
        <v>1448</v>
      </c>
      <c r="EH79" s="202">
        <f t="shared" si="190"/>
        <v>0</v>
      </c>
      <c r="EI79" s="120">
        <f t="shared" si="191"/>
        <v>0</v>
      </c>
      <c r="EJ79" s="120">
        <f t="shared" si="221"/>
        <v>0</v>
      </c>
      <c r="EK79" s="121">
        <f t="shared" si="222"/>
        <v>0</v>
      </c>
      <c r="EL79" s="121">
        <f t="shared" si="192"/>
        <v>0</v>
      </c>
      <c r="EM79" s="122">
        <f t="shared" si="193"/>
        <v>0</v>
      </c>
      <c r="EN79" s="123"/>
      <c r="EO79" s="125"/>
      <c r="EP79" s="116">
        <f t="shared" si="223"/>
        <v>42736</v>
      </c>
      <c r="ES79" s="117"/>
      <c r="ET79" s="118">
        <f t="shared" si="194"/>
        <v>105000</v>
      </c>
      <c r="EU79" s="119">
        <f t="shared" si="195"/>
        <v>67</v>
      </c>
      <c r="EV79" s="119">
        <f t="shared" si="196"/>
        <v>1448</v>
      </c>
      <c r="EW79" s="202">
        <f t="shared" si="197"/>
        <v>0</v>
      </c>
      <c r="EX79" s="120">
        <f t="shared" si="198"/>
        <v>0</v>
      </c>
      <c r="EY79" s="120">
        <f t="shared" si="224"/>
        <v>0</v>
      </c>
      <c r="EZ79" s="121">
        <f t="shared" si="225"/>
        <v>0</v>
      </c>
      <c r="FA79" s="121">
        <f t="shared" si="199"/>
        <v>0</v>
      </c>
      <c r="FB79" s="122">
        <f t="shared" si="200"/>
        <v>0</v>
      </c>
      <c r="FC79" s="123"/>
      <c r="FD79" s="125"/>
      <c r="FE79" s="116">
        <f t="shared" si="201"/>
        <v>42736</v>
      </c>
    </row>
    <row r="80" spans="2:162" ht="13.5" x14ac:dyDescent="0.25">
      <c r="B80" s="196">
        <f t="shared" si="144"/>
        <v>37500</v>
      </c>
      <c r="C80" s="200">
        <f t="shared" si="141"/>
        <v>17.75</v>
      </c>
      <c r="D80" s="200">
        <v>1239</v>
      </c>
      <c r="E80" s="196">
        <v>141682</v>
      </c>
      <c r="F80" s="196">
        <f t="shared" si="202"/>
        <v>8299024</v>
      </c>
      <c r="G80" s="196">
        <f t="shared" si="145"/>
        <v>9958828.7999999989</v>
      </c>
      <c r="H80" s="197">
        <f t="shared" ref="H80" si="230">(E80*$D$5)/B80</f>
        <v>4.5338240000000001</v>
      </c>
      <c r="I80" s="197">
        <f t="shared" si="128"/>
        <v>265.56876800000009</v>
      </c>
      <c r="J80" s="198">
        <f t="shared" si="143"/>
        <v>22.130730666666675</v>
      </c>
      <c r="K80" s="198">
        <f t="shared" si="106"/>
        <v>0.6616930873364294</v>
      </c>
      <c r="L80" s="199">
        <f t="shared" si="146"/>
        <v>50809.290547199998</v>
      </c>
      <c r="M80" s="216"/>
      <c r="N80" s="3"/>
      <c r="O80" s="3"/>
      <c r="P80" s="3"/>
      <c r="AC80" s="76">
        <v>1449</v>
      </c>
      <c r="AD80" s="151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3"/>
      <c r="AT80" s="117"/>
      <c r="AU80" s="118">
        <f t="shared" si="149"/>
        <v>105000</v>
      </c>
      <c r="AV80" s="119">
        <f t="shared" si="150"/>
        <v>68</v>
      </c>
      <c r="AW80" s="119">
        <f t="shared" si="148"/>
        <v>1449</v>
      </c>
      <c r="AX80" s="202">
        <f t="shared" si="151"/>
        <v>0</v>
      </c>
      <c r="AY80" s="120">
        <f t="shared" si="152"/>
        <v>0</v>
      </c>
      <c r="AZ80" s="120">
        <f t="shared" si="204"/>
        <v>0</v>
      </c>
      <c r="BA80" s="121">
        <f t="shared" si="205"/>
        <v>0</v>
      </c>
      <c r="BB80" s="121">
        <f t="shared" si="153"/>
        <v>0</v>
      </c>
      <c r="BC80" s="122">
        <f t="shared" si="154"/>
        <v>0</v>
      </c>
      <c r="BD80" s="123"/>
      <c r="BE80" s="125"/>
      <c r="BF80" s="116">
        <f t="shared" si="206"/>
        <v>42736</v>
      </c>
      <c r="BI80" s="117"/>
      <c r="BJ80" s="118">
        <f t="shared" si="155"/>
        <v>105000</v>
      </c>
      <c r="BK80" s="119">
        <f t="shared" si="156"/>
        <v>68</v>
      </c>
      <c r="BL80" s="119">
        <f t="shared" si="157"/>
        <v>1449</v>
      </c>
      <c r="BM80" s="202">
        <f t="shared" si="158"/>
        <v>0</v>
      </c>
      <c r="BN80" s="120">
        <f t="shared" si="159"/>
        <v>0</v>
      </c>
      <c r="BO80" s="120">
        <f t="shared" si="207"/>
        <v>0</v>
      </c>
      <c r="BP80" s="121">
        <f t="shared" si="208"/>
        <v>0</v>
      </c>
      <c r="BQ80" s="121">
        <f t="shared" si="160"/>
        <v>0</v>
      </c>
      <c r="BR80" s="122">
        <f t="shared" si="161"/>
        <v>0</v>
      </c>
      <c r="BS80" s="123"/>
      <c r="BT80" s="125"/>
      <c r="BU80" s="116">
        <f t="shared" si="226"/>
        <v>42736</v>
      </c>
      <c r="BX80" s="117"/>
      <c r="BY80" s="118">
        <f t="shared" si="162"/>
        <v>105000</v>
      </c>
      <c r="BZ80" s="119">
        <f t="shared" si="163"/>
        <v>68</v>
      </c>
      <c r="CA80" s="119">
        <f t="shared" si="164"/>
        <v>1449</v>
      </c>
      <c r="CB80" s="202">
        <f t="shared" si="165"/>
        <v>0</v>
      </c>
      <c r="CC80" s="120">
        <f t="shared" si="227"/>
        <v>0</v>
      </c>
      <c r="CD80" s="120">
        <f t="shared" si="209"/>
        <v>0</v>
      </c>
      <c r="CE80" s="121">
        <f t="shared" si="210"/>
        <v>0</v>
      </c>
      <c r="CF80" s="121">
        <f t="shared" si="228"/>
        <v>0</v>
      </c>
      <c r="CG80" s="122">
        <f t="shared" si="229"/>
        <v>0</v>
      </c>
      <c r="CH80" s="123"/>
      <c r="CI80" s="125"/>
      <c r="CJ80" s="116">
        <f t="shared" si="211"/>
        <v>42736</v>
      </c>
      <c r="CM80" s="117"/>
      <c r="CN80" s="118">
        <f t="shared" si="166"/>
        <v>105000</v>
      </c>
      <c r="CO80" s="119">
        <f t="shared" si="167"/>
        <v>68</v>
      </c>
      <c r="CP80" s="119">
        <f t="shared" si="168"/>
        <v>1449</v>
      </c>
      <c r="CQ80" s="202">
        <f t="shared" si="169"/>
        <v>0</v>
      </c>
      <c r="CR80" s="120">
        <f t="shared" si="170"/>
        <v>0</v>
      </c>
      <c r="CS80" s="120">
        <f t="shared" si="212"/>
        <v>0</v>
      </c>
      <c r="CT80" s="121">
        <f t="shared" si="213"/>
        <v>0</v>
      </c>
      <c r="CU80" s="121">
        <f t="shared" si="171"/>
        <v>0</v>
      </c>
      <c r="CV80" s="122">
        <f t="shared" si="172"/>
        <v>0</v>
      </c>
      <c r="CW80" s="123"/>
      <c r="CX80" s="125"/>
      <c r="CY80" s="116">
        <f t="shared" si="214"/>
        <v>42736</v>
      </c>
      <c r="DA80" s="117"/>
      <c r="DB80" s="118">
        <f t="shared" si="173"/>
        <v>105000</v>
      </c>
      <c r="DC80" s="119">
        <f t="shared" si="174"/>
        <v>68</v>
      </c>
      <c r="DD80" s="119">
        <f t="shared" si="175"/>
        <v>1449</v>
      </c>
      <c r="DE80" s="202">
        <f t="shared" si="176"/>
        <v>0</v>
      </c>
      <c r="DF80" s="120">
        <f t="shared" si="177"/>
        <v>0</v>
      </c>
      <c r="DG80" s="120">
        <f t="shared" si="215"/>
        <v>0</v>
      </c>
      <c r="DH80" s="121">
        <f t="shared" si="216"/>
        <v>0</v>
      </c>
      <c r="DI80" s="121">
        <f t="shared" si="178"/>
        <v>0</v>
      </c>
      <c r="DJ80" s="122">
        <f t="shared" si="179"/>
        <v>0</v>
      </c>
      <c r="DK80" s="123"/>
      <c r="DL80" s="125"/>
      <c r="DM80" s="116">
        <f t="shared" si="217"/>
        <v>42736</v>
      </c>
      <c r="DO80" s="117"/>
      <c r="DP80" s="118">
        <f t="shared" si="180"/>
        <v>105000</v>
      </c>
      <c r="DQ80" s="119">
        <f t="shared" si="181"/>
        <v>68</v>
      </c>
      <c r="DR80" s="119">
        <f t="shared" si="182"/>
        <v>1449</v>
      </c>
      <c r="DS80" s="202">
        <f t="shared" si="183"/>
        <v>0</v>
      </c>
      <c r="DT80" s="120">
        <f t="shared" si="184"/>
        <v>0</v>
      </c>
      <c r="DU80" s="120">
        <f t="shared" si="218"/>
        <v>0</v>
      </c>
      <c r="DV80" s="121">
        <f t="shared" si="219"/>
        <v>0</v>
      </c>
      <c r="DW80" s="121">
        <f t="shared" si="185"/>
        <v>0</v>
      </c>
      <c r="DX80" s="122">
        <f t="shared" si="186"/>
        <v>0</v>
      </c>
      <c r="DY80" s="123"/>
      <c r="DZ80" s="125"/>
      <c r="EA80" s="116">
        <f t="shared" si="220"/>
        <v>42736</v>
      </c>
      <c r="ED80" s="117"/>
      <c r="EE80" s="118">
        <f t="shared" si="187"/>
        <v>105000</v>
      </c>
      <c r="EF80" s="119">
        <f t="shared" si="188"/>
        <v>68</v>
      </c>
      <c r="EG80" s="119">
        <f t="shared" si="189"/>
        <v>1449</v>
      </c>
      <c r="EH80" s="202">
        <f t="shared" si="190"/>
        <v>0</v>
      </c>
      <c r="EI80" s="120">
        <f t="shared" si="191"/>
        <v>0</v>
      </c>
      <c r="EJ80" s="120">
        <f t="shared" si="221"/>
        <v>0</v>
      </c>
      <c r="EK80" s="121">
        <f t="shared" si="222"/>
        <v>0</v>
      </c>
      <c r="EL80" s="121">
        <f t="shared" si="192"/>
        <v>0</v>
      </c>
      <c r="EM80" s="122">
        <f t="shared" si="193"/>
        <v>0</v>
      </c>
      <c r="EN80" s="123"/>
      <c r="EO80" s="125"/>
      <c r="EP80" s="116">
        <f t="shared" si="223"/>
        <v>42736</v>
      </c>
      <c r="ES80" s="117"/>
      <c r="ET80" s="118">
        <f t="shared" si="194"/>
        <v>105000</v>
      </c>
      <c r="EU80" s="119">
        <f t="shared" si="195"/>
        <v>68</v>
      </c>
      <c r="EV80" s="119">
        <f t="shared" si="196"/>
        <v>1449</v>
      </c>
      <c r="EW80" s="202">
        <f t="shared" si="197"/>
        <v>0</v>
      </c>
      <c r="EX80" s="120">
        <f t="shared" si="198"/>
        <v>0</v>
      </c>
      <c r="EY80" s="120">
        <f t="shared" si="224"/>
        <v>0</v>
      </c>
      <c r="EZ80" s="121">
        <f t="shared" si="225"/>
        <v>0</v>
      </c>
      <c r="FA80" s="121">
        <f t="shared" si="199"/>
        <v>0</v>
      </c>
      <c r="FB80" s="122">
        <f t="shared" si="200"/>
        <v>0</v>
      </c>
      <c r="FC80" s="123"/>
      <c r="FD80" s="125"/>
      <c r="FE80" s="116">
        <f t="shared" si="201"/>
        <v>42736</v>
      </c>
    </row>
    <row r="81" spans="2:161" ht="13.5" x14ac:dyDescent="0.25">
      <c r="B81" s="196">
        <f t="shared" si="144"/>
        <v>37500</v>
      </c>
      <c r="C81" s="200">
        <f t="shared" si="141"/>
        <v>18</v>
      </c>
      <c r="D81" s="200">
        <v>1239.25</v>
      </c>
      <c r="E81" s="196">
        <v>141082</v>
      </c>
      <c r="F81" s="196">
        <f t="shared" si="202"/>
        <v>8440106</v>
      </c>
      <c r="G81" s="196">
        <f t="shared" si="145"/>
        <v>10128127.199999999</v>
      </c>
      <c r="H81" s="197">
        <f t="shared" ref="H81" si="231">(E81*$D$4)/B81</f>
        <v>4.5146239999999995</v>
      </c>
      <c r="I81" s="197">
        <f t="shared" si="128"/>
        <v>270.08339200000012</v>
      </c>
      <c r="J81" s="198">
        <f t="shared" si="143"/>
        <v>22.506949333333342</v>
      </c>
      <c r="K81" s="198">
        <f t="shared" si="106"/>
        <v>0.66450716604527871</v>
      </c>
      <c r="L81" s="199">
        <f t="shared" si="146"/>
        <v>50946.535116800005</v>
      </c>
      <c r="M81" s="216"/>
      <c r="N81" s="3"/>
      <c r="O81" s="3"/>
      <c r="P81" s="3"/>
      <c r="AC81" s="76">
        <v>1450</v>
      </c>
      <c r="AD81" s="151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3"/>
      <c r="AT81" s="117"/>
      <c r="AU81" s="118">
        <f t="shared" si="149"/>
        <v>105000</v>
      </c>
      <c r="AV81" s="119">
        <f t="shared" si="150"/>
        <v>69</v>
      </c>
      <c r="AW81" s="119">
        <f t="shared" si="148"/>
        <v>1450</v>
      </c>
      <c r="AX81" s="202">
        <f t="shared" si="151"/>
        <v>0</v>
      </c>
      <c r="AY81" s="120">
        <f t="shared" si="152"/>
        <v>0</v>
      </c>
      <c r="AZ81" s="120">
        <f t="shared" si="204"/>
        <v>0</v>
      </c>
      <c r="BA81" s="121">
        <f t="shared" si="205"/>
        <v>0</v>
      </c>
      <c r="BB81" s="121">
        <f t="shared" si="153"/>
        <v>0</v>
      </c>
      <c r="BC81" s="122">
        <f t="shared" si="154"/>
        <v>0</v>
      </c>
      <c r="BD81" s="123"/>
      <c r="BE81" s="125"/>
      <c r="BF81" s="116">
        <f t="shared" si="206"/>
        <v>42736</v>
      </c>
      <c r="BI81" s="117"/>
      <c r="BJ81" s="118">
        <f t="shared" si="155"/>
        <v>105000</v>
      </c>
      <c r="BK81" s="119">
        <f t="shared" si="156"/>
        <v>69</v>
      </c>
      <c r="BL81" s="119">
        <f t="shared" si="157"/>
        <v>1450</v>
      </c>
      <c r="BM81" s="202">
        <f t="shared" si="158"/>
        <v>0</v>
      </c>
      <c r="BN81" s="120">
        <f t="shared" si="159"/>
        <v>0</v>
      </c>
      <c r="BO81" s="120">
        <f t="shared" si="207"/>
        <v>0</v>
      </c>
      <c r="BP81" s="121">
        <f t="shared" si="208"/>
        <v>0</v>
      </c>
      <c r="BQ81" s="121">
        <f t="shared" si="160"/>
        <v>0</v>
      </c>
      <c r="BR81" s="122">
        <f t="shared" si="161"/>
        <v>0</v>
      </c>
      <c r="BS81" s="123"/>
      <c r="BT81" s="125"/>
      <c r="BU81" s="116">
        <f t="shared" si="226"/>
        <v>42736</v>
      </c>
      <c r="BX81" s="117"/>
      <c r="BY81" s="118">
        <f t="shared" si="162"/>
        <v>105000</v>
      </c>
      <c r="BZ81" s="119">
        <f t="shared" si="163"/>
        <v>69</v>
      </c>
      <c r="CA81" s="119">
        <f t="shared" si="164"/>
        <v>1450</v>
      </c>
      <c r="CB81" s="202">
        <f t="shared" si="165"/>
        <v>0</v>
      </c>
      <c r="CC81" s="120">
        <f t="shared" si="227"/>
        <v>0</v>
      </c>
      <c r="CD81" s="120">
        <f t="shared" si="209"/>
        <v>0</v>
      </c>
      <c r="CE81" s="121">
        <f t="shared" si="210"/>
        <v>0</v>
      </c>
      <c r="CF81" s="121">
        <f t="shared" si="228"/>
        <v>0</v>
      </c>
      <c r="CG81" s="122">
        <f t="shared" si="229"/>
        <v>0</v>
      </c>
      <c r="CH81" s="123"/>
      <c r="CI81" s="125"/>
      <c r="CJ81" s="116">
        <f t="shared" si="211"/>
        <v>42736</v>
      </c>
      <c r="CM81" s="117"/>
      <c r="CN81" s="118">
        <f t="shared" si="166"/>
        <v>105000</v>
      </c>
      <c r="CO81" s="119">
        <f t="shared" si="167"/>
        <v>69</v>
      </c>
      <c r="CP81" s="119">
        <f t="shared" si="168"/>
        <v>1450</v>
      </c>
      <c r="CQ81" s="202">
        <f t="shared" si="169"/>
        <v>0</v>
      </c>
      <c r="CR81" s="120">
        <f t="shared" si="170"/>
        <v>0</v>
      </c>
      <c r="CS81" s="120">
        <f t="shared" si="212"/>
        <v>0</v>
      </c>
      <c r="CT81" s="121">
        <f t="shared" si="213"/>
        <v>0</v>
      </c>
      <c r="CU81" s="121">
        <f t="shared" si="171"/>
        <v>0</v>
      </c>
      <c r="CV81" s="122">
        <f t="shared" si="172"/>
        <v>0</v>
      </c>
      <c r="CW81" s="123"/>
      <c r="CX81" s="125"/>
      <c r="CY81" s="116">
        <f t="shared" si="214"/>
        <v>42736</v>
      </c>
      <c r="DA81" s="117"/>
      <c r="DB81" s="118">
        <f t="shared" si="173"/>
        <v>105000</v>
      </c>
      <c r="DC81" s="119">
        <f t="shared" si="174"/>
        <v>69</v>
      </c>
      <c r="DD81" s="119">
        <f t="shared" si="175"/>
        <v>1450</v>
      </c>
      <c r="DE81" s="202">
        <f t="shared" si="176"/>
        <v>0</v>
      </c>
      <c r="DF81" s="120">
        <f t="shared" si="177"/>
        <v>0</v>
      </c>
      <c r="DG81" s="120">
        <f t="shared" si="215"/>
        <v>0</v>
      </c>
      <c r="DH81" s="121">
        <f t="shared" si="216"/>
        <v>0</v>
      </c>
      <c r="DI81" s="121">
        <f t="shared" si="178"/>
        <v>0</v>
      </c>
      <c r="DJ81" s="122">
        <f t="shared" si="179"/>
        <v>0</v>
      </c>
      <c r="DK81" s="123"/>
      <c r="DL81" s="125"/>
      <c r="DM81" s="116">
        <f t="shared" si="217"/>
        <v>42736</v>
      </c>
      <c r="DO81" s="117"/>
      <c r="DP81" s="118">
        <f t="shared" si="180"/>
        <v>105000</v>
      </c>
      <c r="DQ81" s="119">
        <f t="shared" si="181"/>
        <v>69</v>
      </c>
      <c r="DR81" s="119">
        <f t="shared" si="182"/>
        <v>1450</v>
      </c>
      <c r="DS81" s="202">
        <f t="shared" si="183"/>
        <v>0</v>
      </c>
      <c r="DT81" s="120">
        <f t="shared" si="184"/>
        <v>0</v>
      </c>
      <c r="DU81" s="120">
        <f t="shared" si="218"/>
        <v>0</v>
      </c>
      <c r="DV81" s="121">
        <f t="shared" si="219"/>
        <v>0</v>
      </c>
      <c r="DW81" s="121">
        <f t="shared" si="185"/>
        <v>0</v>
      </c>
      <c r="DX81" s="122">
        <f t="shared" si="186"/>
        <v>0</v>
      </c>
      <c r="DY81" s="123"/>
      <c r="DZ81" s="125"/>
      <c r="EA81" s="116">
        <f t="shared" si="220"/>
        <v>42736</v>
      </c>
      <c r="ED81" s="117"/>
      <c r="EE81" s="118">
        <f t="shared" si="187"/>
        <v>105000</v>
      </c>
      <c r="EF81" s="119">
        <f t="shared" si="188"/>
        <v>69</v>
      </c>
      <c r="EG81" s="119">
        <f t="shared" si="189"/>
        <v>1450</v>
      </c>
      <c r="EH81" s="202">
        <f t="shared" si="190"/>
        <v>0</v>
      </c>
      <c r="EI81" s="120">
        <f t="shared" si="191"/>
        <v>0</v>
      </c>
      <c r="EJ81" s="120">
        <f t="shared" si="221"/>
        <v>0</v>
      </c>
      <c r="EK81" s="121">
        <f t="shared" si="222"/>
        <v>0</v>
      </c>
      <c r="EL81" s="121">
        <f t="shared" si="192"/>
        <v>0</v>
      </c>
      <c r="EM81" s="122">
        <f t="shared" si="193"/>
        <v>0</v>
      </c>
      <c r="EN81" s="123"/>
      <c r="EO81" s="125"/>
      <c r="EP81" s="116">
        <f t="shared" si="223"/>
        <v>42736</v>
      </c>
      <c r="ES81" s="117"/>
      <c r="ET81" s="118">
        <f t="shared" si="194"/>
        <v>105000</v>
      </c>
      <c r="EU81" s="119">
        <f t="shared" si="195"/>
        <v>69</v>
      </c>
      <c r="EV81" s="119">
        <f t="shared" si="196"/>
        <v>1450</v>
      </c>
      <c r="EW81" s="202">
        <f t="shared" si="197"/>
        <v>0</v>
      </c>
      <c r="EX81" s="120">
        <f t="shared" si="198"/>
        <v>0</v>
      </c>
      <c r="EY81" s="120">
        <f t="shared" si="224"/>
        <v>0</v>
      </c>
      <c r="EZ81" s="121">
        <f t="shared" si="225"/>
        <v>0</v>
      </c>
      <c r="FA81" s="121">
        <f t="shared" si="199"/>
        <v>0</v>
      </c>
      <c r="FB81" s="122">
        <f t="shared" si="200"/>
        <v>0</v>
      </c>
      <c r="FC81" s="123"/>
      <c r="FD81" s="125"/>
      <c r="FE81" s="116">
        <f t="shared" si="201"/>
        <v>42736</v>
      </c>
    </row>
    <row r="82" spans="2:161" ht="13.5" x14ac:dyDescent="0.25">
      <c r="B82" s="196">
        <f t="shared" si="144"/>
        <v>37500</v>
      </c>
      <c r="C82" s="200">
        <f t="shared" si="141"/>
        <v>18.25</v>
      </c>
      <c r="D82" s="200">
        <v>1239.5</v>
      </c>
      <c r="E82" s="196">
        <v>140482</v>
      </c>
      <c r="F82" s="196">
        <f t="shared" si="202"/>
        <v>8580588</v>
      </c>
      <c r="G82" s="196">
        <f t="shared" si="145"/>
        <v>10296705.6</v>
      </c>
      <c r="H82" s="197">
        <f>(E82*$D$5)/B82</f>
        <v>4.4954239999999999</v>
      </c>
      <c r="I82" s="197">
        <f t="shared" si="128"/>
        <v>274.57881600000013</v>
      </c>
      <c r="J82" s="198">
        <f t="shared" si="143"/>
        <v>22.881568000000012</v>
      </c>
      <c r="K82" s="198">
        <f t="shared" si="106"/>
        <v>0.66734528266966586</v>
      </c>
      <c r="L82" s="199">
        <f t="shared" si="146"/>
        <v>51083.196006400001</v>
      </c>
      <c r="M82" s="217"/>
      <c r="N82" s="3"/>
      <c r="O82" s="3"/>
      <c r="P82" s="3"/>
      <c r="AC82" s="76">
        <v>1451</v>
      </c>
      <c r="AD82" s="151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3"/>
      <c r="AT82" s="117"/>
      <c r="AU82" s="118">
        <f t="shared" si="149"/>
        <v>105000</v>
      </c>
      <c r="AV82" s="119">
        <f t="shared" si="150"/>
        <v>70</v>
      </c>
      <c r="AW82" s="119">
        <f t="shared" si="148"/>
        <v>1451</v>
      </c>
      <c r="AX82" s="202">
        <f t="shared" si="151"/>
        <v>0</v>
      </c>
      <c r="AY82" s="120">
        <f t="shared" si="152"/>
        <v>0</v>
      </c>
      <c r="AZ82" s="120">
        <f t="shared" si="204"/>
        <v>0</v>
      </c>
      <c r="BA82" s="121">
        <f t="shared" si="205"/>
        <v>0</v>
      </c>
      <c r="BB82" s="121">
        <f t="shared" si="153"/>
        <v>0</v>
      </c>
      <c r="BC82" s="122">
        <f t="shared" si="154"/>
        <v>0</v>
      </c>
      <c r="BD82" s="123"/>
      <c r="BE82" s="125"/>
      <c r="BF82" s="116">
        <f t="shared" si="206"/>
        <v>42736</v>
      </c>
      <c r="BI82" s="117"/>
      <c r="BJ82" s="118">
        <f t="shared" si="155"/>
        <v>105000</v>
      </c>
      <c r="BK82" s="119">
        <f t="shared" si="156"/>
        <v>70</v>
      </c>
      <c r="BL82" s="119">
        <f t="shared" si="157"/>
        <v>1451</v>
      </c>
      <c r="BM82" s="202">
        <f t="shared" si="158"/>
        <v>0</v>
      </c>
      <c r="BN82" s="120">
        <f t="shared" si="159"/>
        <v>0</v>
      </c>
      <c r="BO82" s="120">
        <f t="shared" si="207"/>
        <v>0</v>
      </c>
      <c r="BP82" s="121">
        <f t="shared" si="208"/>
        <v>0</v>
      </c>
      <c r="BQ82" s="121">
        <f t="shared" si="160"/>
        <v>0</v>
      </c>
      <c r="BR82" s="122">
        <f t="shared" si="161"/>
        <v>0</v>
      </c>
      <c r="BS82" s="123"/>
      <c r="BT82" s="125"/>
      <c r="BU82" s="116">
        <f t="shared" si="226"/>
        <v>42736</v>
      </c>
      <c r="BX82" s="117"/>
      <c r="BY82" s="118">
        <f t="shared" si="162"/>
        <v>105000</v>
      </c>
      <c r="BZ82" s="119">
        <f t="shared" si="163"/>
        <v>70</v>
      </c>
      <c r="CA82" s="119">
        <f t="shared" si="164"/>
        <v>1451</v>
      </c>
      <c r="CB82" s="202">
        <f t="shared" si="165"/>
        <v>0</v>
      </c>
      <c r="CC82" s="120">
        <f t="shared" si="227"/>
        <v>0</v>
      </c>
      <c r="CD82" s="120">
        <f t="shared" si="209"/>
        <v>0</v>
      </c>
      <c r="CE82" s="121">
        <f t="shared" si="210"/>
        <v>0</v>
      </c>
      <c r="CF82" s="121">
        <f t="shared" si="228"/>
        <v>0</v>
      </c>
      <c r="CG82" s="122">
        <f t="shared" si="229"/>
        <v>0</v>
      </c>
      <c r="CH82" s="123"/>
      <c r="CI82" s="125"/>
      <c r="CJ82" s="116">
        <f t="shared" si="211"/>
        <v>42736</v>
      </c>
      <c r="CM82" s="117"/>
      <c r="CN82" s="118">
        <f t="shared" si="166"/>
        <v>105000</v>
      </c>
      <c r="CO82" s="119">
        <f t="shared" si="167"/>
        <v>70</v>
      </c>
      <c r="CP82" s="119">
        <f t="shared" si="168"/>
        <v>1451</v>
      </c>
      <c r="CQ82" s="202">
        <f t="shared" si="169"/>
        <v>0</v>
      </c>
      <c r="CR82" s="120">
        <f t="shared" si="170"/>
        <v>0</v>
      </c>
      <c r="CS82" s="120">
        <f t="shared" si="212"/>
        <v>0</v>
      </c>
      <c r="CT82" s="121">
        <f t="shared" si="213"/>
        <v>0</v>
      </c>
      <c r="CU82" s="121">
        <f t="shared" si="171"/>
        <v>0</v>
      </c>
      <c r="CV82" s="122">
        <f t="shared" si="172"/>
        <v>0</v>
      </c>
      <c r="CW82" s="123"/>
      <c r="CX82" s="125"/>
      <c r="CY82" s="116">
        <f t="shared" si="214"/>
        <v>42736</v>
      </c>
      <c r="DA82" s="117"/>
      <c r="DB82" s="118">
        <f t="shared" si="173"/>
        <v>105000</v>
      </c>
      <c r="DC82" s="119">
        <f t="shared" si="174"/>
        <v>70</v>
      </c>
      <c r="DD82" s="119">
        <f t="shared" si="175"/>
        <v>1451</v>
      </c>
      <c r="DE82" s="202">
        <f t="shared" si="176"/>
        <v>0</v>
      </c>
      <c r="DF82" s="120">
        <f t="shared" si="177"/>
        <v>0</v>
      </c>
      <c r="DG82" s="120">
        <f t="shared" si="215"/>
        <v>0</v>
      </c>
      <c r="DH82" s="121">
        <f t="shared" si="216"/>
        <v>0</v>
      </c>
      <c r="DI82" s="121">
        <f t="shared" si="178"/>
        <v>0</v>
      </c>
      <c r="DJ82" s="122">
        <f t="shared" si="179"/>
        <v>0</v>
      </c>
      <c r="DK82" s="123"/>
      <c r="DL82" s="125"/>
      <c r="DM82" s="116">
        <f t="shared" si="217"/>
        <v>42736</v>
      </c>
      <c r="DO82" s="117"/>
      <c r="DP82" s="118">
        <f t="shared" si="180"/>
        <v>105000</v>
      </c>
      <c r="DQ82" s="119">
        <f t="shared" si="181"/>
        <v>70</v>
      </c>
      <c r="DR82" s="119">
        <f t="shared" si="182"/>
        <v>1451</v>
      </c>
      <c r="DS82" s="202">
        <f t="shared" si="183"/>
        <v>0</v>
      </c>
      <c r="DT82" s="120">
        <f t="shared" si="184"/>
        <v>0</v>
      </c>
      <c r="DU82" s="120">
        <f t="shared" si="218"/>
        <v>0</v>
      </c>
      <c r="DV82" s="121">
        <f t="shared" si="219"/>
        <v>0</v>
      </c>
      <c r="DW82" s="121">
        <f t="shared" si="185"/>
        <v>0</v>
      </c>
      <c r="DX82" s="122">
        <f t="shared" si="186"/>
        <v>0</v>
      </c>
      <c r="DY82" s="123"/>
      <c r="DZ82" s="125"/>
      <c r="EA82" s="116">
        <f t="shared" si="220"/>
        <v>42736</v>
      </c>
      <c r="ED82" s="117"/>
      <c r="EE82" s="118">
        <f t="shared" si="187"/>
        <v>105000</v>
      </c>
      <c r="EF82" s="119">
        <f t="shared" si="188"/>
        <v>70</v>
      </c>
      <c r="EG82" s="119">
        <f t="shared" si="189"/>
        <v>1451</v>
      </c>
      <c r="EH82" s="202">
        <f t="shared" si="190"/>
        <v>0</v>
      </c>
      <c r="EI82" s="120">
        <f t="shared" si="191"/>
        <v>0</v>
      </c>
      <c r="EJ82" s="120">
        <f t="shared" si="221"/>
        <v>0</v>
      </c>
      <c r="EK82" s="121">
        <f t="shared" si="222"/>
        <v>0</v>
      </c>
      <c r="EL82" s="121">
        <f t="shared" si="192"/>
        <v>0</v>
      </c>
      <c r="EM82" s="122">
        <f t="shared" si="193"/>
        <v>0</v>
      </c>
      <c r="EN82" s="123"/>
      <c r="EO82" s="125"/>
      <c r="EP82" s="116">
        <f t="shared" si="223"/>
        <v>42736</v>
      </c>
      <c r="ES82" s="117"/>
      <c r="ET82" s="118">
        <f t="shared" si="194"/>
        <v>105000</v>
      </c>
      <c r="EU82" s="119">
        <f t="shared" si="195"/>
        <v>70</v>
      </c>
      <c r="EV82" s="119">
        <f t="shared" si="196"/>
        <v>1451</v>
      </c>
      <c r="EW82" s="202">
        <f t="shared" si="197"/>
        <v>0</v>
      </c>
      <c r="EX82" s="120">
        <f t="shared" si="198"/>
        <v>0</v>
      </c>
      <c r="EY82" s="120">
        <f t="shared" si="224"/>
        <v>0</v>
      </c>
      <c r="EZ82" s="121">
        <f t="shared" si="225"/>
        <v>0</v>
      </c>
      <c r="FA82" s="121">
        <f t="shared" si="199"/>
        <v>0</v>
      </c>
      <c r="FB82" s="122">
        <f t="shared" si="200"/>
        <v>0</v>
      </c>
      <c r="FC82" s="123"/>
      <c r="FD82" s="125"/>
      <c r="FE82" s="116">
        <f t="shared" si="201"/>
        <v>42736</v>
      </c>
    </row>
    <row r="83" spans="2:161" ht="13.5" x14ac:dyDescent="0.25">
      <c r="B83" s="196">
        <f t="shared" si="144"/>
        <v>37500</v>
      </c>
      <c r="C83" s="200">
        <f t="shared" si="141"/>
        <v>18.5</v>
      </c>
      <c r="D83" s="200">
        <v>1239.75</v>
      </c>
      <c r="E83" s="196">
        <v>139884</v>
      </c>
      <c r="F83" s="196">
        <f t="shared" si="202"/>
        <v>8720472</v>
      </c>
      <c r="G83" s="196">
        <f t="shared" si="145"/>
        <v>10464566.4</v>
      </c>
      <c r="H83" s="197">
        <f t="shared" ref="H83:H86" si="232">(E83*$D$5)/B83</f>
        <v>4.4762879999999994</v>
      </c>
      <c r="I83" s="197">
        <f t="shared" si="128"/>
        <v>279.05510400000014</v>
      </c>
      <c r="J83" s="198">
        <f t="shared" si="143"/>
        <v>23.254592000000013</v>
      </c>
      <c r="K83" s="198">
        <f t="shared" si="106"/>
        <v>0.67019816419318867</v>
      </c>
      <c r="L83" s="199">
        <f t="shared" si="146"/>
        <v>51219.275161600002</v>
      </c>
      <c r="M83" s="216"/>
      <c r="N83" s="3"/>
      <c r="O83" s="3"/>
      <c r="P83" s="3"/>
      <c r="AC83" s="76">
        <v>1452</v>
      </c>
      <c r="AD83" s="151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3"/>
      <c r="AT83" s="117"/>
      <c r="AU83" s="118">
        <f t="shared" si="149"/>
        <v>105000</v>
      </c>
      <c r="AV83" s="119">
        <f t="shared" si="150"/>
        <v>71</v>
      </c>
      <c r="AW83" s="119">
        <f t="shared" si="148"/>
        <v>1452</v>
      </c>
      <c r="AX83" s="202">
        <f t="shared" si="151"/>
        <v>0</v>
      </c>
      <c r="AY83" s="120">
        <f t="shared" si="152"/>
        <v>0</v>
      </c>
      <c r="AZ83" s="120">
        <f t="shared" si="204"/>
        <v>0</v>
      </c>
      <c r="BA83" s="121">
        <f t="shared" si="205"/>
        <v>0</v>
      </c>
      <c r="BB83" s="121">
        <f t="shared" si="153"/>
        <v>0</v>
      </c>
      <c r="BC83" s="122">
        <f t="shared" si="154"/>
        <v>0</v>
      </c>
      <c r="BD83" s="123"/>
      <c r="BE83" s="125"/>
      <c r="BF83" s="116">
        <f t="shared" si="206"/>
        <v>42736</v>
      </c>
      <c r="BI83" s="117"/>
      <c r="BJ83" s="118">
        <f t="shared" si="155"/>
        <v>105000</v>
      </c>
      <c r="BK83" s="119">
        <f t="shared" si="156"/>
        <v>71</v>
      </c>
      <c r="BL83" s="119">
        <f t="shared" si="157"/>
        <v>1452</v>
      </c>
      <c r="BM83" s="202">
        <f t="shared" si="158"/>
        <v>0</v>
      </c>
      <c r="BN83" s="120">
        <f t="shared" si="159"/>
        <v>0</v>
      </c>
      <c r="BO83" s="120">
        <f t="shared" si="207"/>
        <v>0</v>
      </c>
      <c r="BP83" s="121">
        <f t="shared" si="208"/>
        <v>0</v>
      </c>
      <c r="BQ83" s="121">
        <f t="shared" si="160"/>
        <v>0</v>
      </c>
      <c r="BR83" s="122">
        <f t="shared" si="161"/>
        <v>0</v>
      </c>
      <c r="BS83" s="123"/>
      <c r="BT83" s="125"/>
      <c r="BU83" s="116">
        <f t="shared" si="226"/>
        <v>42736</v>
      </c>
      <c r="BX83" s="117"/>
      <c r="BY83" s="118">
        <f t="shared" si="162"/>
        <v>105000</v>
      </c>
      <c r="BZ83" s="119">
        <f t="shared" si="163"/>
        <v>71</v>
      </c>
      <c r="CA83" s="119">
        <f t="shared" si="164"/>
        <v>1452</v>
      </c>
      <c r="CB83" s="202">
        <f t="shared" si="165"/>
        <v>0</v>
      </c>
      <c r="CC83" s="120">
        <f t="shared" si="227"/>
        <v>0</v>
      </c>
      <c r="CD83" s="120">
        <f t="shared" si="209"/>
        <v>0</v>
      </c>
      <c r="CE83" s="121">
        <f t="shared" si="210"/>
        <v>0</v>
      </c>
      <c r="CF83" s="121">
        <f t="shared" si="228"/>
        <v>0</v>
      </c>
      <c r="CG83" s="122">
        <f t="shared" si="229"/>
        <v>0</v>
      </c>
      <c r="CH83" s="123"/>
      <c r="CI83" s="125"/>
      <c r="CJ83" s="116">
        <f t="shared" si="211"/>
        <v>42736</v>
      </c>
      <c r="CM83" s="117"/>
      <c r="CN83" s="118">
        <f t="shared" si="166"/>
        <v>105000</v>
      </c>
      <c r="CO83" s="119">
        <f t="shared" si="167"/>
        <v>71</v>
      </c>
      <c r="CP83" s="119">
        <f t="shared" si="168"/>
        <v>1452</v>
      </c>
      <c r="CQ83" s="202">
        <f t="shared" si="169"/>
        <v>0</v>
      </c>
      <c r="CR83" s="120">
        <f t="shared" si="170"/>
        <v>0</v>
      </c>
      <c r="CS83" s="120">
        <f t="shared" si="212"/>
        <v>0</v>
      </c>
      <c r="CT83" s="121">
        <f t="shared" si="213"/>
        <v>0</v>
      </c>
      <c r="CU83" s="121">
        <f t="shared" si="171"/>
        <v>0</v>
      </c>
      <c r="CV83" s="122">
        <f t="shared" si="172"/>
        <v>0</v>
      </c>
      <c r="CW83" s="123"/>
      <c r="CX83" s="125"/>
      <c r="CY83" s="116">
        <f t="shared" si="214"/>
        <v>42736</v>
      </c>
      <c r="DA83" s="117"/>
      <c r="DB83" s="118">
        <f t="shared" si="173"/>
        <v>105000</v>
      </c>
      <c r="DC83" s="119">
        <f t="shared" si="174"/>
        <v>71</v>
      </c>
      <c r="DD83" s="119">
        <f t="shared" si="175"/>
        <v>1452</v>
      </c>
      <c r="DE83" s="202">
        <f t="shared" si="176"/>
        <v>0</v>
      </c>
      <c r="DF83" s="120">
        <f t="shared" si="177"/>
        <v>0</v>
      </c>
      <c r="DG83" s="120">
        <f t="shared" si="215"/>
        <v>0</v>
      </c>
      <c r="DH83" s="121">
        <f t="shared" si="216"/>
        <v>0</v>
      </c>
      <c r="DI83" s="121">
        <f t="shared" si="178"/>
        <v>0</v>
      </c>
      <c r="DJ83" s="122">
        <f t="shared" si="179"/>
        <v>0</v>
      </c>
      <c r="DK83" s="123"/>
      <c r="DL83" s="125"/>
      <c r="DM83" s="116">
        <f t="shared" si="217"/>
        <v>42736</v>
      </c>
      <c r="DO83" s="117"/>
      <c r="DP83" s="118">
        <f t="shared" si="180"/>
        <v>105000</v>
      </c>
      <c r="DQ83" s="119">
        <f t="shared" si="181"/>
        <v>71</v>
      </c>
      <c r="DR83" s="119">
        <f t="shared" si="182"/>
        <v>1452</v>
      </c>
      <c r="DS83" s="202">
        <f t="shared" si="183"/>
        <v>0</v>
      </c>
      <c r="DT83" s="120">
        <f t="shared" si="184"/>
        <v>0</v>
      </c>
      <c r="DU83" s="120">
        <f t="shared" si="218"/>
        <v>0</v>
      </c>
      <c r="DV83" s="121">
        <f t="shared" si="219"/>
        <v>0</v>
      </c>
      <c r="DW83" s="121">
        <f t="shared" si="185"/>
        <v>0</v>
      </c>
      <c r="DX83" s="122">
        <f t="shared" si="186"/>
        <v>0</v>
      </c>
      <c r="DY83" s="123"/>
      <c r="DZ83" s="125"/>
      <c r="EA83" s="116">
        <f t="shared" si="220"/>
        <v>42736</v>
      </c>
      <c r="ED83" s="117"/>
      <c r="EE83" s="118">
        <f t="shared" si="187"/>
        <v>105000</v>
      </c>
      <c r="EF83" s="119">
        <f t="shared" si="188"/>
        <v>71</v>
      </c>
      <c r="EG83" s="119">
        <f t="shared" si="189"/>
        <v>1452</v>
      </c>
      <c r="EH83" s="202">
        <f t="shared" si="190"/>
        <v>0</v>
      </c>
      <c r="EI83" s="120">
        <f t="shared" si="191"/>
        <v>0</v>
      </c>
      <c r="EJ83" s="120">
        <f t="shared" si="221"/>
        <v>0</v>
      </c>
      <c r="EK83" s="121">
        <f t="shared" si="222"/>
        <v>0</v>
      </c>
      <c r="EL83" s="121">
        <f t="shared" si="192"/>
        <v>0</v>
      </c>
      <c r="EM83" s="122">
        <f t="shared" si="193"/>
        <v>0</v>
      </c>
      <c r="EN83" s="123"/>
      <c r="EO83" s="125"/>
      <c r="EP83" s="116">
        <f t="shared" si="223"/>
        <v>42736</v>
      </c>
      <c r="ES83" s="117"/>
      <c r="ET83" s="118">
        <f t="shared" si="194"/>
        <v>105000</v>
      </c>
      <c r="EU83" s="119">
        <f t="shared" si="195"/>
        <v>71</v>
      </c>
      <c r="EV83" s="119">
        <f t="shared" si="196"/>
        <v>1452</v>
      </c>
      <c r="EW83" s="202">
        <f t="shared" si="197"/>
        <v>0</v>
      </c>
      <c r="EX83" s="120">
        <f t="shared" si="198"/>
        <v>0</v>
      </c>
      <c r="EY83" s="120">
        <f t="shared" si="224"/>
        <v>0</v>
      </c>
      <c r="EZ83" s="121">
        <f t="shared" si="225"/>
        <v>0</v>
      </c>
      <c r="FA83" s="121">
        <f t="shared" si="199"/>
        <v>0</v>
      </c>
      <c r="FB83" s="122">
        <f t="shared" si="200"/>
        <v>0</v>
      </c>
      <c r="FC83" s="123"/>
      <c r="FD83" s="125"/>
      <c r="FE83" s="116">
        <f t="shared" si="201"/>
        <v>42736</v>
      </c>
    </row>
    <row r="84" spans="2:161" ht="13.5" x14ac:dyDescent="0.25">
      <c r="B84" s="196">
        <f t="shared" si="144"/>
        <v>37500</v>
      </c>
      <c r="C84" s="200">
        <f t="shared" si="141"/>
        <v>18.75</v>
      </c>
      <c r="D84" s="200">
        <v>1240</v>
      </c>
      <c r="E84" s="196">
        <v>139287</v>
      </c>
      <c r="F84" s="196">
        <f t="shared" si="202"/>
        <v>8859759</v>
      </c>
      <c r="G84" s="196">
        <f t="shared" si="145"/>
        <v>10631710.799999999</v>
      </c>
      <c r="H84" s="197">
        <f t="shared" ref="H84" si="233">(E84*$D$4)/B84</f>
        <v>4.4571839999999998</v>
      </c>
      <c r="I84" s="197">
        <f t="shared" si="128"/>
        <v>283.51228800000013</v>
      </c>
      <c r="J84" s="198">
        <f t="shared" si="143"/>
        <v>23.626024000000012</v>
      </c>
      <c r="K84" s="198">
        <f t="shared" si="106"/>
        <v>0.67307071011652198</v>
      </c>
      <c r="L84" s="199">
        <f t="shared" si="146"/>
        <v>51354.773555200001</v>
      </c>
      <c r="M84" s="216"/>
      <c r="N84" s="3"/>
      <c r="O84" s="3"/>
      <c r="P84" s="3"/>
      <c r="AC84" s="76">
        <v>1453</v>
      </c>
      <c r="AD84" s="151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3"/>
      <c r="AT84" s="117"/>
      <c r="AU84" s="118">
        <f t="shared" si="149"/>
        <v>105000</v>
      </c>
      <c r="AV84" s="119">
        <f t="shared" si="150"/>
        <v>72</v>
      </c>
      <c r="AW84" s="119">
        <f t="shared" si="148"/>
        <v>1453</v>
      </c>
      <c r="AX84" s="202">
        <f t="shared" si="151"/>
        <v>0</v>
      </c>
      <c r="AY84" s="120">
        <f t="shared" si="152"/>
        <v>0</v>
      </c>
      <c r="AZ84" s="120">
        <f t="shared" si="204"/>
        <v>0</v>
      </c>
      <c r="BA84" s="121">
        <f t="shared" si="205"/>
        <v>0</v>
      </c>
      <c r="BB84" s="121">
        <f t="shared" si="153"/>
        <v>0</v>
      </c>
      <c r="BC84" s="122">
        <f t="shared" si="154"/>
        <v>0</v>
      </c>
      <c r="BD84" s="123"/>
      <c r="BE84" s="125"/>
      <c r="BF84" s="116">
        <f t="shared" si="206"/>
        <v>42736</v>
      </c>
      <c r="BI84" s="117"/>
      <c r="BJ84" s="118">
        <f t="shared" si="155"/>
        <v>105000</v>
      </c>
      <c r="BK84" s="119">
        <f t="shared" si="156"/>
        <v>72</v>
      </c>
      <c r="BL84" s="119">
        <f t="shared" si="157"/>
        <v>1453</v>
      </c>
      <c r="BM84" s="202">
        <f t="shared" si="158"/>
        <v>0</v>
      </c>
      <c r="BN84" s="120">
        <f t="shared" si="159"/>
        <v>0</v>
      </c>
      <c r="BO84" s="120">
        <f t="shared" si="207"/>
        <v>0</v>
      </c>
      <c r="BP84" s="121">
        <f t="shared" si="208"/>
        <v>0</v>
      </c>
      <c r="BQ84" s="121">
        <f t="shared" si="160"/>
        <v>0</v>
      </c>
      <c r="BR84" s="122">
        <f t="shared" si="161"/>
        <v>0</v>
      </c>
      <c r="BS84" s="123"/>
      <c r="BT84" s="125"/>
      <c r="BU84" s="116">
        <f t="shared" si="226"/>
        <v>42736</v>
      </c>
      <c r="BX84" s="117"/>
      <c r="BY84" s="118">
        <f t="shared" si="162"/>
        <v>105000</v>
      </c>
      <c r="BZ84" s="119">
        <f t="shared" si="163"/>
        <v>72</v>
      </c>
      <c r="CA84" s="119">
        <f t="shared" si="164"/>
        <v>1453</v>
      </c>
      <c r="CB84" s="202">
        <f t="shared" si="165"/>
        <v>0</v>
      </c>
      <c r="CC84" s="120">
        <f t="shared" si="227"/>
        <v>0</v>
      </c>
      <c r="CD84" s="120">
        <f t="shared" si="209"/>
        <v>0</v>
      </c>
      <c r="CE84" s="121">
        <f t="shared" si="210"/>
        <v>0</v>
      </c>
      <c r="CF84" s="121">
        <f t="shared" si="228"/>
        <v>0</v>
      </c>
      <c r="CG84" s="122">
        <f t="shared" si="229"/>
        <v>0</v>
      </c>
      <c r="CH84" s="123"/>
      <c r="CI84" s="125"/>
      <c r="CJ84" s="116">
        <f t="shared" si="211"/>
        <v>42736</v>
      </c>
      <c r="CM84" s="117"/>
      <c r="CN84" s="118">
        <f t="shared" si="166"/>
        <v>105000</v>
      </c>
      <c r="CO84" s="119">
        <f t="shared" si="167"/>
        <v>72</v>
      </c>
      <c r="CP84" s="119">
        <f t="shared" si="168"/>
        <v>1453</v>
      </c>
      <c r="CQ84" s="202">
        <f t="shared" si="169"/>
        <v>0</v>
      </c>
      <c r="CR84" s="120">
        <f t="shared" si="170"/>
        <v>0</v>
      </c>
      <c r="CS84" s="120">
        <f t="shared" si="212"/>
        <v>0</v>
      </c>
      <c r="CT84" s="121">
        <f t="shared" si="213"/>
        <v>0</v>
      </c>
      <c r="CU84" s="121">
        <f t="shared" si="171"/>
        <v>0</v>
      </c>
      <c r="CV84" s="122">
        <f t="shared" si="172"/>
        <v>0</v>
      </c>
      <c r="CW84" s="123"/>
      <c r="CX84" s="125"/>
      <c r="CY84" s="116">
        <f t="shared" si="214"/>
        <v>42736</v>
      </c>
      <c r="DA84" s="117"/>
      <c r="DB84" s="118">
        <f t="shared" si="173"/>
        <v>105000</v>
      </c>
      <c r="DC84" s="119">
        <f t="shared" si="174"/>
        <v>72</v>
      </c>
      <c r="DD84" s="119">
        <f t="shared" si="175"/>
        <v>1453</v>
      </c>
      <c r="DE84" s="202">
        <f t="shared" si="176"/>
        <v>0</v>
      </c>
      <c r="DF84" s="120">
        <f t="shared" si="177"/>
        <v>0</v>
      </c>
      <c r="DG84" s="120">
        <f t="shared" si="215"/>
        <v>0</v>
      </c>
      <c r="DH84" s="121">
        <f t="shared" si="216"/>
        <v>0</v>
      </c>
      <c r="DI84" s="121">
        <f t="shared" si="178"/>
        <v>0</v>
      </c>
      <c r="DJ84" s="122">
        <f t="shared" si="179"/>
        <v>0</v>
      </c>
      <c r="DK84" s="123"/>
      <c r="DL84" s="125"/>
      <c r="DM84" s="116">
        <f t="shared" si="217"/>
        <v>42736</v>
      </c>
      <c r="DO84" s="117"/>
      <c r="DP84" s="118">
        <f t="shared" si="180"/>
        <v>105000</v>
      </c>
      <c r="DQ84" s="119">
        <f t="shared" si="181"/>
        <v>72</v>
      </c>
      <c r="DR84" s="119">
        <f t="shared" si="182"/>
        <v>1453</v>
      </c>
      <c r="DS84" s="202">
        <f t="shared" si="183"/>
        <v>0</v>
      </c>
      <c r="DT84" s="120">
        <f t="shared" si="184"/>
        <v>0</v>
      </c>
      <c r="DU84" s="120">
        <f t="shared" si="218"/>
        <v>0</v>
      </c>
      <c r="DV84" s="121">
        <f t="shared" si="219"/>
        <v>0</v>
      </c>
      <c r="DW84" s="121">
        <f t="shared" si="185"/>
        <v>0</v>
      </c>
      <c r="DX84" s="122">
        <f t="shared" si="186"/>
        <v>0</v>
      </c>
      <c r="DY84" s="123"/>
      <c r="DZ84" s="125"/>
      <c r="EA84" s="116">
        <f t="shared" si="220"/>
        <v>42736</v>
      </c>
      <c r="ED84" s="117"/>
      <c r="EE84" s="118">
        <f t="shared" si="187"/>
        <v>105000</v>
      </c>
      <c r="EF84" s="119">
        <f t="shared" si="188"/>
        <v>72</v>
      </c>
      <c r="EG84" s="119">
        <f t="shared" si="189"/>
        <v>1453</v>
      </c>
      <c r="EH84" s="202">
        <f t="shared" si="190"/>
        <v>0</v>
      </c>
      <c r="EI84" s="120">
        <f t="shared" si="191"/>
        <v>0</v>
      </c>
      <c r="EJ84" s="120">
        <f t="shared" si="221"/>
        <v>0</v>
      </c>
      <c r="EK84" s="121">
        <f t="shared" si="222"/>
        <v>0</v>
      </c>
      <c r="EL84" s="121">
        <f t="shared" si="192"/>
        <v>0</v>
      </c>
      <c r="EM84" s="122">
        <f t="shared" si="193"/>
        <v>0</v>
      </c>
      <c r="EN84" s="123"/>
      <c r="EO84" s="125"/>
      <c r="EP84" s="116">
        <f t="shared" si="223"/>
        <v>42736</v>
      </c>
      <c r="ES84" s="117"/>
      <c r="ET84" s="118">
        <f t="shared" si="194"/>
        <v>105000</v>
      </c>
      <c r="EU84" s="119">
        <f t="shared" si="195"/>
        <v>72</v>
      </c>
      <c r="EV84" s="119">
        <f t="shared" si="196"/>
        <v>1453</v>
      </c>
      <c r="EW84" s="202">
        <f t="shared" si="197"/>
        <v>0</v>
      </c>
      <c r="EX84" s="120">
        <f t="shared" si="198"/>
        <v>0</v>
      </c>
      <c r="EY84" s="120">
        <f t="shared" si="224"/>
        <v>0</v>
      </c>
      <c r="EZ84" s="121">
        <f t="shared" si="225"/>
        <v>0</v>
      </c>
      <c r="FA84" s="121">
        <f t="shared" si="199"/>
        <v>0</v>
      </c>
      <c r="FB84" s="122">
        <f t="shared" si="200"/>
        <v>0</v>
      </c>
      <c r="FC84" s="123"/>
      <c r="FD84" s="125"/>
      <c r="FE84" s="116">
        <f t="shared" si="201"/>
        <v>42736</v>
      </c>
    </row>
    <row r="85" spans="2:161" ht="13.5" x14ac:dyDescent="0.25">
      <c r="B85" s="196">
        <f t="shared" si="144"/>
        <v>37500</v>
      </c>
      <c r="C85" s="200">
        <f t="shared" si="141"/>
        <v>19</v>
      </c>
      <c r="D85" s="200">
        <v>1240.25</v>
      </c>
      <c r="E85" s="196">
        <v>138691</v>
      </c>
      <c r="F85" s="196">
        <f t="shared" si="202"/>
        <v>8998450</v>
      </c>
      <c r="G85" s="196">
        <f t="shared" si="145"/>
        <v>10798140</v>
      </c>
      <c r="H85" s="197">
        <f t="shared" ref="H85" si="234">(E85*$D$5)/B85</f>
        <v>4.4381119999999994</v>
      </c>
      <c r="I85" s="197">
        <f t="shared" si="128"/>
        <v>287.95040000000012</v>
      </c>
      <c r="J85" s="198">
        <f t="shared" si="143"/>
        <v>23.995866666666675</v>
      </c>
      <c r="K85" s="198">
        <f t="shared" si="106"/>
        <v>0.67596311224232297</v>
      </c>
      <c r="L85" s="199">
        <f t="shared" si="146"/>
        <v>51489.692160000006</v>
      </c>
      <c r="M85" s="217"/>
      <c r="N85" s="3"/>
      <c r="O85" s="3"/>
      <c r="P85" s="3"/>
      <c r="AC85" s="76">
        <v>1454</v>
      </c>
      <c r="AD85" s="151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3"/>
      <c r="AT85" s="117"/>
      <c r="AU85" s="118">
        <f t="shared" si="149"/>
        <v>105000</v>
      </c>
      <c r="AV85" s="119">
        <f t="shared" si="150"/>
        <v>73</v>
      </c>
      <c r="AW85" s="119">
        <f t="shared" si="148"/>
        <v>1454</v>
      </c>
      <c r="AX85" s="202">
        <f t="shared" si="151"/>
        <v>0</v>
      </c>
      <c r="AY85" s="120">
        <f t="shared" si="152"/>
        <v>0</v>
      </c>
      <c r="AZ85" s="120">
        <f t="shared" si="204"/>
        <v>0</v>
      </c>
      <c r="BA85" s="121">
        <f t="shared" si="205"/>
        <v>0</v>
      </c>
      <c r="BB85" s="121">
        <f t="shared" si="153"/>
        <v>0</v>
      </c>
      <c r="BC85" s="122">
        <f t="shared" si="154"/>
        <v>0</v>
      </c>
      <c r="BD85" s="123"/>
      <c r="BE85" s="125"/>
      <c r="BF85" s="116">
        <f t="shared" si="206"/>
        <v>42736</v>
      </c>
      <c r="BI85" s="117"/>
      <c r="BJ85" s="118">
        <f t="shared" si="155"/>
        <v>105000</v>
      </c>
      <c r="BK85" s="119">
        <f t="shared" si="156"/>
        <v>73</v>
      </c>
      <c r="BL85" s="119">
        <f t="shared" si="157"/>
        <v>1454</v>
      </c>
      <c r="BM85" s="202">
        <f t="shared" si="158"/>
        <v>0</v>
      </c>
      <c r="BN85" s="120">
        <f t="shared" si="159"/>
        <v>0</v>
      </c>
      <c r="BO85" s="120">
        <f t="shared" si="207"/>
        <v>0</v>
      </c>
      <c r="BP85" s="121">
        <f t="shared" si="208"/>
        <v>0</v>
      </c>
      <c r="BQ85" s="121">
        <f t="shared" si="160"/>
        <v>0</v>
      </c>
      <c r="BR85" s="122">
        <f t="shared" si="161"/>
        <v>0</v>
      </c>
      <c r="BS85" s="123"/>
      <c r="BT85" s="125"/>
      <c r="BU85" s="116">
        <f t="shared" si="226"/>
        <v>42736</v>
      </c>
      <c r="BX85" s="117"/>
      <c r="BY85" s="118">
        <f t="shared" si="162"/>
        <v>105000</v>
      </c>
      <c r="BZ85" s="119">
        <f t="shared" si="163"/>
        <v>73</v>
      </c>
      <c r="CA85" s="119">
        <f t="shared" si="164"/>
        <v>1454</v>
      </c>
      <c r="CB85" s="202">
        <f t="shared" si="165"/>
        <v>0</v>
      </c>
      <c r="CC85" s="120">
        <f t="shared" si="227"/>
        <v>0</v>
      </c>
      <c r="CD85" s="120">
        <f t="shared" si="209"/>
        <v>0</v>
      </c>
      <c r="CE85" s="121">
        <f t="shared" si="210"/>
        <v>0</v>
      </c>
      <c r="CF85" s="121">
        <f t="shared" si="228"/>
        <v>0</v>
      </c>
      <c r="CG85" s="122">
        <f t="shared" si="229"/>
        <v>0</v>
      </c>
      <c r="CH85" s="123"/>
      <c r="CI85" s="125"/>
      <c r="CJ85" s="116">
        <f t="shared" si="211"/>
        <v>42736</v>
      </c>
      <c r="CM85" s="117"/>
      <c r="CN85" s="118">
        <f t="shared" si="166"/>
        <v>105000</v>
      </c>
      <c r="CO85" s="119">
        <f t="shared" si="167"/>
        <v>73</v>
      </c>
      <c r="CP85" s="119">
        <f t="shared" si="168"/>
        <v>1454</v>
      </c>
      <c r="CQ85" s="202">
        <f t="shared" si="169"/>
        <v>0</v>
      </c>
      <c r="CR85" s="120">
        <f t="shared" si="170"/>
        <v>0</v>
      </c>
      <c r="CS85" s="120">
        <f t="shared" si="212"/>
        <v>0</v>
      </c>
      <c r="CT85" s="121">
        <f t="shared" si="213"/>
        <v>0</v>
      </c>
      <c r="CU85" s="121">
        <f t="shared" si="171"/>
        <v>0</v>
      </c>
      <c r="CV85" s="122">
        <f t="shared" si="172"/>
        <v>0</v>
      </c>
      <c r="CW85" s="123"/>
      <c r="CX85" s="125"/>
      <c r="CY85" s="116">
        <f t="shared" si="214"/>
        <v>42736</v>
      </c>
      <c r="DA85" s="117"/>
      <c r="DB85" s="118">
        <f t="shared" si="173"/>
        <v>105000</v>
      </c>
      <c r="DC85" s="119">
        <f t="shared" si="174"/>
        <v>73</v>
      </c>
      <c r="DD85" s="119">
        <f t="shared" si="175"/>
        <v>1454</v>
      </c>
      <c r="DE85" s="202">
        <f t="shared" si="176"/>
        <v>0</v>
      </c>
      <c r="DF85" s="120">
        <f t="shared" si="177"/>
        <v>0</v>
      </c>
      <c r="DG85" s="120">
        <f t="shared" si="215"/>
        <v>0</v>
      </c>
      <c r="DH85" s="121">
        <f t="shared" si="216"/>
        <v>0</v>
      </c>
      <c r="DI85" s="121">
        <f t="shared" si="178"/>
        <v>0</v>
      </c>
      <c r="DJ85" s="122">
        <f t="shared" si="179"/>
        <v>0</v>
      </c>
      <c r="DK85" s="123"/>
      <c r="DL85" s="125"/>
      <c r="DM85" s="116">
        <f t="shared" si="217"/>
        <v>42736</v>
      </c>
      <c r="DO85" s="117"/>
      <c r="DP85" s="118">
        <f t="shared" si="180"/>
        <v>105000</v>
      </c>
      <c r="DQ85" s="119">
        <f t="shared" si="181"/>
        <v>73</v>
      </c>
      <c r="DR85" s="119">
        <f t="shared" si="182"/>
        <v>1454</v>
      </c>
      <c r="DS85" s="202">
        <f t="shared" si="183"/>
        <v>0</v>
      </c>
      <c r="DT85" s="120">
        <f t="shared" si="184"/>
        <v>0</v>
      </c>
      <c r="DU85" s="120">
        <f t="shared" si="218"/>
        <v>0</v>
      </c>
      <c r="DV85" s="121">
        <f t="shared" si="219"/>
        <v>0</v>
      </c>
      <c r="DW85" s="121">
        <f t="shared" si="185"/>
        <v>0</v>
      </c>
      <c r="DX85" s="122">
        <f t="shared" si="186"/>
        <v>0</v>
      </c>
      <c r="DY85" s="123"/>
      <c r="DZ85" s="125"/>
      <c r="EA85" s="116">
        <f t="shared" si="220"/>
        <v>42736</v>
      </c>
      <c r="ED85" s="117"/>
      <c r="EE85" s="118">
        <f t="shared" si="187"/>
        <v>105000</v>
      </c>
      <c r="EF85" s="119">
        <f t="shared" si="188"/>
        <v>73</v>
      </c>
      <c r="EG85" s="119">
        <f t="shared" si="189"/>
        <v>1454</v>
      </c>
      <c r="EH85" s="202">
        <f t="shared" si="190"/>
        <v>0</v>
      </c>
      <c r="EI85" s="120">
        <f t="shared" si="191"/>
        <v>0</v>
      </c>
      <c r="EJ85" s="120">
        <f t="shared" si="221"/>
        <v>0</v>
      </c>
      <c r="EK85" s="121">
        <f t="shared" si="222"/>
        <v>0</v>
      </c>
      <c r="EL85" s="121">
        <f t="shared" si="192"/>
        <v>0</v>
      </c>
      <c r="EM85" s="122">
        <f t="shared" si="193"/>
        <v>0</v>
      </c>
      <c r="EN85" s="123"/>
      <c r="EO85" s="125"/>
      <c r="EP85" s="116">
        <f t="shared" si="223"/>
        <v>42736</v>
      </c>
      <c r="ES85" s="117"/>
      <c r="ET85" s="118">
        <f t="shared" si="194"/>
        <v>105000</v>
      </c>
      <c r="EU85" s="119">
        <f t="shared" si="195"/>
        <v>73</v>
      </c>
      <c r="EV85" s="119">
        <f t="shared" si="196"/>
        <v>1454</v>
      </c>
      <c r="EW85" s="202">
        <f t="shared" si="197"/>
        <v>0</v>
      </c>
      <c r="EX85" s="120">
        <f t="shared" si="198"/>
        <v>0</v>
      </c>
      <c r="EY85" s="120">
        <f t="shared" si="224"/>
        <v>0</v>
      </c>
      <c r="EZ85" s="121">
        <f t="shared" si="225"/>
        <v>0</v>
      </c>
      <c r="FA85" s="121">
        <f t="shared" si="199"/>
        <v>0</v>
      </c>
      <c r="FB85" s="122">
        <f t="shared" si="200"/>
        <v>0</v>
      </c>
      <c r="FC85" s="123"/>
      <c r="FD85" s="125"/>
      <c r="FE85" s="116">
        <f t="shared" si="201"/>
        <v>42736</v>
      </c>
    </row>
    <row r="86" spans="2:161" ht="13.5" x14ac:dyDescent="0.25">
      <c r="B86" s="196">
        <f t="shared" si="144"/>
        <v>37500</v>
      </c>
      <c r="C86" s="200">
        <f t="shared" si="141"/>
        <v>19.25</v>
      </c>
      <c r="D86" s="200">
        <v>1240.5</v>
      </c>
      <c r="E86" s="196">
        <v>138097</v>
      </c>
      <c r="F86" s="196">
        <f t="shared" si="202"/>
        <v>9136547</v>
      </c>
      <c r="G86" s="196">
        <f t="shared" si="145"/>
        <v>10963856.4</v>
      </c>
      <c r="H86" s="197">
        <f t="shared" si="232"/>
        <v>4.4191039999999999</v>
      </c>
      <c r="I86" s="197">
        <f t="shared" si="128"/>
        <v>292.36950400000012</v>
      </c>
      <c r="J86" s="198">
        <f t="shared" si="143"/>
        <v>24.364125333333345</v>
      </c>
      <c r="K86" s="198">
        <f t="shared" si="106"/>
        <v>0.678870648891721</v>
      </c>
      <c r="L86" s="199">
        <f t="shared" si="146"/>
        <v>51624.032921600003</v>
      </c>
      <c r="M86" s="216"/>
      <c r="N86" s="3"/>
      <c r="O86" s="3"/>
      <c r="P86" s="3"/>
      <c r="AC86" s="76">
        <v>1455</v>
      </c>
      <c r="AD86" s="151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3"/>
      <c r="AT86" s="117"/>
      <c r="AU86" s="118">
        <f t="shared" si="149"/>
        <v>105000</v>
      </c>
      <c r="AV86" s="119">
        <f t="shared" si="150"/>
        <v>74</v>
      </c>
      <c r="AW86" s="119">
        <f t="shared" si="148"/>
        <v>1455</v>
      </c>
      <c r="AX86" s="202">
        <f t="shared" si="151"/>
        <v>0</v>
      </c>
      <c r="AY86" s="120">
        <f t="shared" si="152"/>
        <v>0</v>
      </c>
      <c r="AZ86" s="120">
        <f t="shared" si="204"/>
        <v>0</v>
      </c>
      <c r="BA86" s="121">
        <f t="shared" si="205"/>
        <v>0</v>
      </c>
      <c r="BB86" s="121">
        <f t="shared" si="153"/>
        <v>0</v>
      </c>
      <c r="BC86" s="122">
        <f t="shared" si="154"/>
        <v>0</v>
      </c>
      <c r="BD86" s="123"/>
      <c r="BE86" s="125"/>
      <c r="BF86" s="116">
        <f t="shared" si="206"/>
        <v>42736</v>
      </c>
      <c r="BI86" s="117"/>
      <c r="BJ86" s="118">
        <f t="shared" si="155"/>
        <v>105000</v>
      </c>
      <c r="BK86" s="119">
        <f t="shared" si="156"/>
        <v>74</v>
      </c>
      <c r="BL86" s="119">
        <f t="shared" si="157"/>
        <v>1455</v>
      </c>
      <c r="BM86" s="202">
        <f t="shared" si="158"/>
        <v>0</v>
      </c>
      <c r="BN86" s="120">
        <f t="shared" si="159"/>
        <v>0</v>
      </c>
      <c r="BO86" s="120">
        <f t="shared" si="207"/>
        <v>0</v>
      </c>
      <c r="BP86" s="121">
        <f t="shared" si="208"/>
        <v>0</v>
      </c>
      <c r="BQ86" s="121">
        <f t="shared" si="160"/>
        <v>0</v>
      </c>
      <c r="BR86" s="122">
        <f t="shared" si="161"/>
        <v>0</v>
      </c>
      <c r="BS86" s="123"/>
      <c r="BT86" s="125"/>
      <c r="BU86" s="116">
        <f t="shared" si="226"/>
        <v>42736</v>
      </c>
      <c r="BX86" s="117"/>
      <c r="BY86" s="118">
        <f t="shared" si="162"/>
        <v>105000</v>
      </c>
      <c r="BZ86" s="119">
        <f t="shared" si="163"/>
        <v>74</v>
      </c>
      <c r="CA86" s="119">
        <f t="shared" si="164"/>
        <v>1455</v>
      </c>
      <c r="CB86" s="202">
        <f t="shared" si="165"/>
        <v>0</v>
      </c>
      <c r="CC86" s="120">
        <f t="shared" si="227"/>
        <v>0</v>
      </c>
      <c r="CD86" s="120">
        <f t="shared" si="209"/>
        <v>0</v>
      </c>
      <c r="CE86" s="121">
        <f t="shared" si="210"/>
        <v>0</v>
      </c>
      <c r="CF86" s="121">
        <f t="shared" si="228"/>
        <v>0</v>
      </c>
      <c r="CG86" s="122">
        <f t="shared" si="229"/>
        <v>0</v>
      </c>
      <c r="CH86" s="123"/>
      <c r="CI86" s="125"/>
      <c r="CJ86" s="116">
        <f t="shared" si="211"/>
        <v>42736</v>
      </c>
      <c r="CM86" s="117"/>
      <c r="CN86" s="118">
        <f t="shared" si="166"/>
        <v>105000</v>
      </c>
      <c r="CO86" s="119">
        <f t="shared" si="167"/>
        <v>74</v>
      </c>
      <c r="CP86" s="119">
        <f t="shared" si="168"/>
        <v>1455</v>
      </c>
      <c r="CQ86" s="202">
        <f t="shared" si="169"/>
        <v>0</v>
      </c>
      <c r="CR86" s="120">
        <f t="shared" si="170"/>
        <v>0</v>
      </c>
      <c r="CS86" s="120">
        <f t="shared" si="212"/>
        <v>0</v>
      </c>
      <c r="CT86" s="121">
        <f t="shared" si="213"/>
        <v>0</v>
      </c>
      <c r="CU86" s="121">
        <f t="shared" si="171"/>
        <v>0</v>
      </c>
      <c r="CV86" s="122">
        <f t="shared" si="172"/>
        <v>0</v>
      </c>
      <c r="CW86" s="123"/>
      <c r="CX86" s="125"/>
      <c r="CY86" s="116">
        <f t="shared" si="214"/>
        <v>42736</v>
      </c>
      <c r="DA86" s="117"/>
      <c r="DB86" s="118">
        <f t="shared" si="173"/>
        <v>105000</v>
      </c>
      <c r="DC86" s="119">
        <f t="shared" si="174"/>
        <v>74</v>
      </c>
      <c r="DD86" s="119">
        <f t="shared" si="175"/>
        <v>1455</v>
      </c>
      <c r="DE86" s="202">
        <f t="shared" si="176"/>
        <v>0</v>
      </c>
      <c r="DF86" s="120">
        <f t="shared" si="177"/>
        <v>0</v>
      </c>
      <c r="DG86" s="120">
        <f t="shared" si="215"/>
        <v>0</v>
      </c>
      <c r="DH86" s="121">
        <f t="shared" si="216"/>
        <v>0</v>
      </c>
      <c r="DI86" s="121">
        <f t="shared" si="178"/>
        <v>0</v>
      </c>
      <c r="DJ86" s="122">
        <f t="shared" si="179"/>
        <v>0</v>
      </c>
      <c r="DK86" s="123"/>
      <c r="DL86" s="125"/>
      <c r="DM86" s="116">
        <f t="shared" si="217"/>
        <v>42736</v>
      </c>
      <c r="DO86" s="117"/>
      <c r="DP86" s="118">
        <f t="shared" si="180"/>
        <v>105000</v>
      </c>
      <c r="DQ86" s="119">
        <f t="shared" si="181"/>
        <v>74</v>
      </c>
      <c r="DR86" s="119">
        <f t="shared" si="182"/>
        <v>1455</v>
      </c>
      <c r="DS86" s="202">
        <f t="shared" si="183"/>
        <v>0</v>
      </c>
      <c r="DT86" s="120">
        <f t="shared" si="184"/>
        <v>0</v>
      </c>
      <c r="DU86" s="120">
        <f t="shared" si="218"/>
        <v>0</v>
      </c>
      <c r="DV86" s="121">
        <f t="shared" si="219"/>
        <v>0</v>
      </c>
      <c r="DW86" s="121">
        <f t="shared" si="185"/>
        <v>0</v>
      </c>
      <c r="DX86" s="122">
        <f t="shared" si="186"/>
        <v>0</v>
      </c>
      <c r="DY86" s="123"/>
      <c r="DZ86" s="125"/>
      <c r="EA86" s="116">
        <f t="shared" si="220"/>
        <v>42736</v>
      </c>
      <c r="ED86" s="117"/>
      <c r="EE86" s="118">
        <f t="shared" si="187"/>
        <v>105000</v>
      </c>
      <c r="EF86" s="119">
        <f t="shared" si="188"/>
        <v>74</v>
      </c>
      <c r="EG86" s="119">
        <f t="shared" si="189"/>
        <v>1455</v>
      </c>
      <c r="EH86" s="202">
        <f t="shared" si="190"/>
        <v>0</v>
      </c>
      <c r="EI86" s="120">
        <f t="shared" si="191"/>
        <v>0</v>
      </c>
      <c r="EJ86" s="120">
        <f t="shared" si="221"/>
        <v>0</v>
      </c>
      <c r="EK86" s="121">
        <f t="shared" si="222"/>
        <v>0</v>
      </c>
      <c r="EL86" s="121">
        <f t="shared" si="192"/>
        <v>0</v>
      </c>
      <c r="EM86" s="122">
        <f t="shared" si="193"/>
        <v>0</v>
      </c>
      <c r="EN86" s="123"/>
      <c r="EO86" s="125"/>
      <c r="EP86" s="116">
        <f t="shared" si="223"/>
        <v>42736</v>
      </c>
      <c r="ES86" s="117"/>
      <c r="ET86" s="118">
        <f t="shared" si="194"/>
        <v>105000</v>
      </c>
      <c r="EU86" s="119">
        <f t="shared" si="195"/>
        <v>74</v>
      </c>
      <c r="EV86" s="119">
        <f t="shared" si="196"/>
        <v>1455</v>
      </c>
      <c r="EW86" s="202">
        <f t="shared" si="197"/>
        <v>0</v>
      </c>
      <c r="EX86" s="120">
        <f t="shared" si="198"/>
        <v>0</v>
      </c>
      <c r="EY86" s="120">
        <f t="shared" si="224"/>
        <v>0</v>
      </c>
      <c r="EZ86" s="121">
        <f t="shared" si="225"/>
        <v>0</v>
      </c>
      <c r="FA86" s="121">
        <f t="shared" si="199"/>
        <v>0</v>
      </c>
      <c r="FB86" s="122">
        <f t="shared" si="200"/>
        <v>0</v>
      </c>
      <c r="FC86" s="123"/>
      <c r="FD86" s="125"/>
      <c r="FE86" s="116">
        <f t="shared" si="201"/>
        <v>42736</v>
      </c>
    </row>
    <row r="87" spans="2:161" ht="13.5" x14ac:dyDescent="0.25">
      <c r="B87" s="196">
        <f t="shared" si="144"/>
        <v>37500</v>
      </c>
      <c r="C87" s="200">
        <f t="shared" si="141"/>
        <v>19.5</v>
      </c>
      <c r="D87" s="200">
        <v>1240.75</v>
      </c>
      <c r="E87" s="196">
        <v>137503</v>
      </c>
      <c r="F87" s="196">
        <f t="shared" si="202"/>
        <v>9274050</v>
      </c>
      <c r="G87" s="196">
        <f t="shared" si="145"/>
        <v>11128860</v>
      </c>
      <c r="H87" s="197">
        <f t="shared" ref="H87" si="235">(E87*$D$4)/B87</f>
        <v>4.4000960000000005</v>
      </c>
      <c r="I87" s="197">
        <f t="shared" si="128"/>
        <v>296.76960000000014</v>
      </c>
      <c r="J87" s="198">
        <f t="shared" si="143"/>
        <v>24.730800000000013</v>
      </c>
      <c r="K87" s="198">
        <f t="shared" si="106"/>
        <v>0.68180330610968476</v>
      </c>
      <c r="L87" s="199">
        <f t="shared" si="146"/>
        <v>51757.795840000006</v>
      </c>
      <c r="M87" s="216"/>
      <c r="N87" s="3"/>
      <c r="O87" s="3"/>
      <c r="P87" s="3"/>
      <c r="AC87" s="76">
        <v>1456</v>
      </c>
      <c r="AD87" s="151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3"/>
      <c r="AT87" s="117"/>
      <c r="AU87" s="118">
        <f t="shared" si="149"/>
        <v>105000</v>
      </c>
      <c r="AV87" s="119">
        <f t="shared" si="150"/>
        <v>75</v>
      </c>
      <c r="AW87" s="119">
        <f t="shared" si="148"/>
        <v>1456</v>
      </c>
      <c r="AX87" s="202">
        <f t="shared" si="151"/>
        <v>0</v>
      </c>
      <c r="AY87" s="120">
        <f t="shared" si="152"/>
        <v>0</v>
      </c>
      <c r="AZ87" s="120">
        <f t="shared" si="204"/>
        <v>0</v>
      </c>
      <c r="BA87" s="121">
        <f t="shared" si="205"/>
        <v>0</v>
      </c>
      <c r="BB87" s="121">
        <f t="shared" si="153"/>
        <v>0</v>
      </c>
      <c r="BC87" s="122">
        <f t="shared" si="154"/>
        <v>0</v>
      </c>
      <c r="BD87" s="123"/>
      <c r="BE87" s="125"/>
      <c r="BF87" s="116">
        <f t="shared" si="206"/>
        <v>42736</v>
      </c>
      <c r="BI87" s="117"/>
      <c r="BJ87" s="118">
        <f t="shared" si="155"/>
        <v>105000</v>
      </c>
      <c r="BK87" s="119">
        <f t="shared" si="156"/>
        <v>75</v>
      </c>
      <c r="BL87" s="119">
        <f t="shared" si="157"/>
        <v>1456</v>
      </c>
      <c r="BM87" s="202">
        <f t="shared" si="158"/>
        <v>0</v>
      </c>
      <c r="BN87" s="120">
        <f t="shared" si="159"/>
        <v>0</v>
      </c>
      <c r="BO87" s="120">
        <f t="shared" si="207"/>
        <v>0</v>
      </c>
      <c r="BP87" s="121">
        <f t="shared" si="208"/>
        <v>0</v>
      </c>
      <c r="BQ87" s="121">
        <f t="shared" si="160"/>
        <v>0</v>
      </c>
      <c r="BR87" s="122">
        <f t="shared" si="161"/>
        <v>0</v>
      </c>
      <c r="BS87" s="123"/>
      <c r="BT87" s="125"/>
      <c r="BU87" s="116">
        <f t="shared" si="226"/>
        <v>42736</v>
      </c>
      <c r="BX87" s="117"/>
      <c r="BY87" s="118">
        <f t="shared" si="162"/>
        <v>105000</v>
      </c>
      <c r="BZ87" s="119">
        <f t="shared" si="163"/>
        <v>75</v>
      </c>
      <c r="CA87" s="119">
        <f t="shared" si="164"/>
        <v>1456</v>
      </c>
      <c r="CB87" s="202">
        <f t="shared" si="165"/>
        <v>0</v>
      </c>
      <c r="CC87" s="120">
        <f t="shared" si="227"/>
        <v>0</v>
      </c>
      <c r="CD87" s="120">
        <f t="shared" si="209"/>
        <v>0</v>
      </c>
      <c r="CE87" s="121">
        <f t="shared" si="210"/>
        <v>0</v>
      </c>
      <c r="CF87" s="121">
        <f t="shared" si="228"/>
        <v>0</v>
      </c>
      <c r="CG87" s="122">
        <f t="shared" si="229"/>
        <v>0</v>
      </c>
      <c r="CH87" s="123"/>
      <c r="CI87" s="125"/>
      <c r="CJ87" s="116">
        <f t="shared" si="211"/>
        <v>42736</v>
      </c>
      <c r="CM87" s="117"/>
      <c r="CN87" s="118">
        <f t="shared" si="166"/>
        <v>105000</v>
      </c>
      <c r="CO87" s="119">
        <f t="shared" si="167"/>
        <v>75</v>
      </c>
      <c r="CP87" s="119">
        <f t="shared" si="168"/>
        <v>1456</v>
      </c>
      <c r="CQ87" s="202">
        <f t="shared" si="169"/>
        <v>0</v>
      </c>
      <c r="CR87" s="120">
        <f t="shared" si="170"/>
        <v>0</v>
      </c>
      <c r="CS87" s="120">
        <f t="shared" si="212"/>
        <v>0</v>
      </c>
      <c r="CT87" s="121">
        <f t="shared" si="213"/>
        <v>0</v>
      </c>
      <c r="CU87" s="121">
        <f t="shared" si="171"/>
        <v>0</v>
      </c>
      <c r="CV87" s="122">
        <f t="shared" si="172"/>
        <v>0</v>
      </c>
      <c r="CW87" s="123"/>
      <c r="CX87" s="125"/>
      <c r="CY87" s="116">
        <f t="shared" si="214"/>
        <v>42736</v>
      </c>
      <c r="DA87" s="117"/>
      <c r="DB87" s="118">
        <f t="shared" si="173"/>
        <v>105000</v>
      </c>
      <c r="DC87" s="119">
        <f t="shared" si="174"/>
        <v>75</v>
      </c>
      <c r="DD87" s="119">
        <f t="shared" si="175"/>
        <v>1456</v>
      </c>
      <c r="DE87" s="202">
        <f t="shared" si="176"/>
        <v>0</v>
      </c>
      <c r="DF87" s="120">
        <f t="shared" si="177"/>
        <v>0</v>
      </c>
      <c r="DG87" s="120">
        <f t="shared" si="215"/>
        <v>0</v>
      </c>
      <c r="DH87" s="121">
        <f t="shared" si="216"/>
        <v>0</v>
      </c>
      <c r="DI87" s="121">
        <f t="shared" si="178"/>
        <v>0</v>
      </c>
      <c r="DJ87" s="122">
        <f t="shared" si="179"/>
        <v>0</v>
      </c>
      <c r="DK87" s="123"/>
      <c r="DL87" s="125"/>
      <c r="DM87" s="116">
        <f t="shared" si="217"/>
        <v>42736</v>
      </c>
      <c r="DO87" s="117"/>
      <c r="DP87" s="118">
        <f t="shared" si="180"/>
        <v>105000</v>
      </c>
      <c r="DQ87" s="119">
        <f t="shared" si="181"/>
        <v>75</v>
      </c>
      <c r="DR87" s="119">
        <f t="shared" si="182"/>
        <v>1456</v>
      </c>
      <c r="DS87" s="202">
        <f t="shared" si="183"/>
        <v>0</v>
      </c>
      <c r="DT87" s="120">
        <f t="shared" si="184"/>
        <v>0</v>
      </c>
      <c r="DU87" s="120">
        <f t="shared" si="218"/>
        <v>0</v>
      </c>
      <c r="DV87" s="121">
        <f t="shared" si="219"/>
        <v>0</v>
      </c>
      <c r="DW87" s="121">
        <f t="shared" si="185"/>
        <v>0</v>
      </c>
      <c r="DX87" s="122">
        <f t="shared" si="186"/>
        <v>0</v>
      </c>
      <c r="DY87" s="123"/>
      <c r="DZ87" s="125"/>
      <c r="EA87" s="116">
        <f t="shared" si="220"/>
        <v>42736</v>
      </c>
      <c r="ED87" s="117"/>
      <c r="EE87" s="118">
        <f t="shared" si="187"/>
        <v>105000</v>
      </c>
      <c r="EF87" s="119">
        <f t="shared" si="188"/>
        <v>75</v>
      </c>
      <c r="EG87" s="119">
        <f t="shared" si="189"/>
        <v>1456</v>
      </c>
      <c r="EH87" s="202">
        <f t="shared" si="190"/>
        <v>0</v>
      </c>
      <c r="EI87" s="120">
        <f t="shared" si="191"/>
        <v>0</v>
      </c>
      <c r="EJ87" s="120">
        <f t="shared" si="221"/>
        <v>0</v>
      </c>
      <c r="EK87" s="121">
        <f t="shared" si="222"/>
        <v>0</v>
      </c>
      <c r="EL87" s="121">
        <f t="shared" si="192"/>
        <v>0</v>
      </c>
      <c r="EM87" s="122">
        <f t="shared" si="193"/>
        <v>0</v>
      </c>
      <c r="EN87" s="123"/>
      <c r="EO87" s="125"/>
      <c r="EP87" s="116">
        <f t="shared" si="223"/>
        <v>42736</v>
      </c>
      <c r="ES87" s="117"/>
      <c r="ET87" s="118">
        <f t="shared" si="194"/>
        <v>105000</v>
      </c>
      <c r="EU87" s="119">
        <f t="shared" si="195"/>
        <v>75</v>
      </c>
      <c r="EV87" s="119">
        <f t="shared" si="196"/>
        <v>1456</v>
      </c>
      <c r="EW87" s="202">
        <f t="shared" si="197"/>
        <v>0</v>
      </c>
      <c r="EX87" s="120">
        <f t="shared" si="198"/>
        <v>0</v>
      </c>
      <c r="EY87" s="120">
        <f t="shared" si="224"/>
        <v>0</v>
      </c>
      <c r="EZ87" s="121">
        <f t="shared" si="225"/>
        <v>0</v>
      </c>
      <c r="FA87" s="121">
        <f t="shared" si="199"/>
        <v>0</v>
      </c>
      <c r="FB87" s="122">
        <f t="shared" si="200"/>
        <v>0</v>
      </c>
      <c r="FC87" s="123"/>
      <c r="FD87" s="125"/>
      <c r="FE87" s="116">
        <f t="shared" si="201"/>
        <v>42736</v>
      </c>
    </row>
    <row r="88" spans="2:161" ht="13.5" x14ac:dyDescent="0.25">
      <c r="B88" s="196">
        <f t="shared" si="144"/>
        <v>37500</v>
      </c>
      <c r="C88" s="200">
        <f t="shared" si="141"/>
        <v>19.75</v>
      </c>
      <c r="D88" s="200">
        <v>1241</v>
      </c>
      <c r="E88" s="196">
        <v>136911</v>
      </c>
      <c r="F88" s="196">
        <f t="shared" si="202"/>
        <v>9410961</v>
      </c>
      <c r="G88" s="196">
        <f t="shared" si="145"/>
        <v>11293153.199999999</v>
      </c>
      <c r="H88" s="197">
        <f>(E88*$D$5)/B88</f>
        <v>4.3811519999999993</v>
      </c>
      <c r="I88" s="197">
        <f t="shared" si="128"/>
        <v>301.15075200000013</v>
      </c>
      <c r="J88" s="198">
        <f t="shared" si="143"/>
        <v>25.09589600000001</v>
      </c>
      <c r="K88" s="198">
        <f t="shared" si="106"/>
        <v>0.68475140784889466</v>
      </c>
      <c r="L88" s="199">
        <f t="shared" si="146"/>
        <v>51890.982860800003</v>
      </c>
      <c r="M88" s="216"/>
      <c r="N88" s="3"/>
      <c r="O88" s="3"/>
      <c r="P88" s="3"/>
      <c r="AC88" s="76"/>
      <c r="AD88" s="151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3"/>
      <c r="AT88" s="117"/>
      <c r="AU88" s="118"/>
      <c r="AV88" s="119"/>
      <c r="AW88" s="119"/>
      <c r="AX88" s="72"/>
      <c r="AY88" s="120"/>
      <c r="AZ88" s="120"/>
      <c r="BA88" s="121"/>
      <c r="BB88" s="121"/>
      <c r="BC88" s="122"/>
      <c r="BD88" s="123"/>
      <c r="BE88" s="125"/>
      <c r="BF88" s="116"/>
      <c r="BI88" s="117"/>
      <c r="BJ88" s="118"/>
      <c r="BK88" s="119"/>
      <c r="BL88" s="119"/>
      <c r="BM88" s="72"/>
      <c r="BN88" s="120"/>
      <c r="BO88" s="120"/>
      <c r="BP88" s="121"/>
      <c r="BQ88" s="121"/>
      <c r="BR88" s="122"/>
      <c r="BS88" s="123"/>
      <c r="BT88" s="125"/>
      <c r="BU88" s="116"/>
      <c r="BX88" s="117"/>
      <c r="BY88" s="118"/>
      <c r="BZ88" s="119"/>
      <c r="CA88" s="119"/>
      <c r="CB88" s="72"/>
      <c r="CC88" s="120"/>
      <c r="CD88" s="120"/>
      <c r="CE88" s="121"/>
      <c r="CF88" s="121"/>
      <c r="CG88" s="122"/>
      <c r="CH88" s="123"/>
      <c r="CI88" s="125"/>
      <c r="CJ88" s="116"/>
      <c r="CM88" s="117"/>
      <c r="CN88" s="118"/>
      <c r="CO88" s="119"/>
      <c r="CP88" s="119"/>
      <c r="CQ88" s="72"/>
      <c r="CR88" s="120"/>
      <c r="CS88" s="120"/>
      <c r="CT88" s="121"/>
      <c r="CU88" s="121"/>
      <c r="CV88" s="122"/>
      <c r="CW88" s="123"/>
      <c r="CX88" s="125"/>
      <c r="CY88" s="116"/>
      <c r="DA88" s="117"/>
      <c r="DB88" s="118"/>
      <c r="DC88" s="119"/>
      <c r="DD88" s="119"/>
      <c r="DE88" s="72"/>
      <c r="DF88" s="120"/>
      <c r="DG88" s="120"/>
      <c r="DH88" s="121"/>
      <c r="DI88" s="121"/>
      <c r="DJ88" s="122"/>
      <c r="DK88" s="123"/>
      <c r="DL88" s="125"/>
      <c r="DM88" s="116"/>
      <c r="DO88" s="117"/>
      <c r="DP88" s="118"/>
      <c r="DQ88" s="119"/>
      <c r="DR88" s="119"/>
      <c r="DS88" s="72"/>
      <c r="DT88" s="120"/>
      <c r="DU88" s="120"/>
      <c r="DV88" s="121"/>
      <c r="DW88" s="121"/>
      <c r="DX88" s="122"/>
      <c r="DY88" s="123"/>
      <c r="DZ88" s="125"/>
      <c r="EA88" s="116"/>
      <c r="ED88" s="117"/>
      <c r="EE88" s="118"/>
      <c r="EF88" s="119"/>
      <c r="EG88" s="119"/>
      <c r="EH88" s="72"/>
      <c r="EI88" s="120"/>
      <c r="EJ88" s="120"/>
      <c r="EK88" s="121"/>
      <c r="EL88" s="121"/>
      <c r="EM88" s="122"/>
      <c r="EN88" s="123"/>
      <c r="EO88" s="125"/>
      <c r="EP88" s="116"/>
      <c r="ES88" s="117"/>
      <c r="ET88" s="118"/>
      <c r="EU88" s="119"/>
      <c r="EV88" s="119"/>
      <c r="EW88" s="72"/>
      <c r="EX88" s="120"/>
      <c r="EY88" s="120"/>
      <c r="EZ88" s="121"/>
      <c r="FA88" s="121"/>
      <c r="FB88" s="122"/>
      <c r="FC88" s="123"/>
      <c r="FD88" s="125"/>
      <c r="FE88" s="116"/>
    </row>
    <row r="89" spans="2:161" ht="13.5" x14ac:dyDescent="0.25">
      <c r="B89" s="196">
        <f t="shared" si="144"/>
        <v>37500</v>
      </c>
      <c r="C89" s="200">
        <f t="shared" si="141"/>
        <v>20</v>
      </c>
      <c r="D89" s="200">
        <v>1241.25</v>
      </c>
      <c r="E89" s="196">
        <v>136320</v>
      </c>
      <c r="F89" s="196">
        <f t="shared" si="202"/>
        <v>9547281</v>
      </c>
      <c r="G89" s="196">
        <f t="shared" si="145"/>
        <v>11456737.199999999</v>
      </c>
      <c r="H89" s="197">
        <f t="shared" ref="H89:H98" si="236">(E89*$D$5)/B89</f>
        <v>4.3622399999999999</v>
      </c>
      <c r="I89" s="197">
        <f t="shared" si="128"/>
        <v>305.51299200000011</v>
      </c>
      <c r="J89" s="198">
        <f t="shared" si="143"/>
        <v>25.459416000000008</v>
      </c>
      <c r="K89" s="198">
        <f t="shared" si="106"/>
        <v>0.68772007042253525</v>
      </c>
      <c r="L89" s="199">
        <f t="shared" si="146"/>
        <v>52023.594956800007</v>
      </c>
      <c r="M89" s="216"/>
      <c r="N89" s="3"/>
      <c r="O89" s="3"/>
      <c r="P89" s="3"/>
      <c r="AC89" s="76"/>
      <c r="AD89" s="151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3"/>
      <c r="AT89" s="117"/>
      <c r="AU89" s="118"/>
      <c r="AV89" s="119"/>
      <c r="AW89" s="119"/>
      <c r="AX89" s="72"/>
      <c r="AY89" s="120"/>
      <c r="AZ89" s="120"/>
      <c r="BA89" s="121"/>
      <c r="BB89" s="121"/>
      <c r="BC89" s="122"/>
      <c r="BD89" s="123"/>
      <c r="BE89" s="125"/>
      <c r="BF89" s="116"/>
      <c r="BI89" s="117"/>
      <c r="BJ89" s="118"/>
      <c r="BK89" s="119"/>
      <c r="BL89" s="119"/>
      <c r="BM89" s="72"/>
      <c r="BN89" s="120"/>
      <c r="BO89" s="120"/>
      <c r="BP89" s="121"/>
      <c r="BQ89" s="121"/>
      <c r="BR89" s="122"/>
      <c r="BS89" s="123"/>
      <c r="BT89" s="125"/>
      <c r="BU89" s="116"/>
      <c r="BX89" s="117"/>
      <c r="BY89" s="118"/>
      <c r="BZ89" s="119"/>
      <c r="CA89" s="119"/>
      <c r="CB89" s="72"/>
      <c r="CC89" s="120"/>
      <c r="CD89" s="120"/>
      <c r="CE89" s="121"/>
      <c r="CF89" s="121"/>
      <c r="CG89" s="122"/>
      <c r="CH89" s="123"/>
      <c r="CI89" s="125"/>
      <c r="CJ89" s="116"/>
      <c r="CM89" s="117"/>
      <c r="CN89" s="118"/>
      <c r="CO89" s="119"/>
      <c r="CP89" s="119"/>
      <c r="CQ89" s="72"/>
      <c r="CR89" s="120"/>
      <c r="CS89" s="120"/>
      <c r="CT89" s="121"/>
      <c r="CU89" s="121"/>
      <c r="CV89" s="122"/>
      <c r="CW89" s="123"/>
      <c r="CX89" s="125"/>
      <c r="CY89" s="116"/>
      <c r="DA89" s="117"/>
      <c r="DB89" s="118"/>
      <c r="DC89" s="119"/>
      <c r="DD89" s="119"/>
      <c r="DE89" s="72"/>
      <c r="DF89" s="120"/>
      <c r="DG89" s="120"/>
      <c r="DH89" s="121"/>
      <c r="DI89" s="121"/>
      <c r="DJ89" s="122"/>
      <c r="DK89" s="123"/>
      <c r="DL89" s="125"/>
      <c r="DM89" s="116"/>
      <c r="DO89" s="117"/>
      <c r="DP89" s="118"/>
      <c r="DQ89" s="119"/>
      <c r="DR89" s="119"/>
      <c r="DS89" s="72"/>
      <c r="DT89" s="120"/>
      <c r="DU89" s="120"/>
      <c r="DV89" s="121"/>
      <c r="DW89" s="121"/>
      <c r="DX89" s="122"/>
      <c r="DY89" s="123"/>
      <c r="DZ89" s="125"/>
      <c r="EA89" s="116"/>
      <c r="ED89" s="117"/>
      <c r="EE89" s="118"/>
      <c r="EF89" s="119"/>
      <c r="EG89" s="119"/>
      <c r="EH89" s="72"/>
      <c r="EI89" s="120"/>
      <c r="EJ89" s="120"/>
      <c r="EK89" s="121"/>
      <c r="EL89" s="121"/>
      <c r="EM89" s="122"/>
      <c r="EN89" s="123"/>
      <c r="EO89" s="125"/>
      <c r="EP89" s="116"/>
      <c r="ES89" s="117"/>
      <c r="ET89" s="118"/>
      <c r="EU89" s="119"/>
      <c r="EV89" s="119"/>
      <c r="EW89" s="72"/>
      <c r="EX89" s="120"/>
      <c r="EY89" s="120"/>
      <c r="EZ89" s="121"/>
      <c r="FA89" s="121"/>
      <c r="FB89" s="122"/>
      <c r="FC89" s="123"/>
      <c r="FD89" s="125"/>
      <c r="FE89" s="116"/>
    </row>
    <row r="90" spans="2:161" ht="13.5" x14ac:dyDescent="0.25">
      <c r="B90" s="196">
        <f t="shared" si="144"/>
        <v>37500</v>
      </c>
      <c r="C90" s="200">
        <f t="shared" si="141"/>
        <v>20.25</v>
      </c>
      <c r="D90" s="200">
        <v>1241.5</v>
      </c>
      <c r="E90" s="196">
        <v>135730</v>
      </c>
      <c r="F90" s="196">
        <f t="shared" si="202"/>
        <v>9683011</v>
      </c>
      <c r="G90" s="196">
        <f t="shared" si="145"/>
        <v>11619613.199999999</v>
      </c>
      <c r="H90" s="197">
        <f t="shared" ref="H90:H96" si="237">(E90*$D$4)/B90</f>
        <v>4.3433599999999997</v>
      </c>
      <c r="I90" s="197">
        <f t="shared" si="128"/>
        <v>309.85635200000013</v>
      </c>
      <c r="J90" s="198">
        <f t="shared" si="143"/>
        <v>25.821362666666676</v>
      </c>
      <c r="K90" s="198">
        <f t="shared" si="106"/>
        <v>0.69070949679510796</v>
      </c>
      <c r="L90" s="199">
        <f t="shared" si="146"/>
        <v>52155.633100800005</v>
      </c>
      <c r="M90" s="216"/>
      <c r="N90" s="3"/>
      <c r="O90" s="3"/>
      <c r="P90" s="3"/>
      <c r="AC90" s="76"/>
      <c r="AD90" s="151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3"/>
      <c r="AT90" s="117"/>
      <c r="AU90" s="118"/>
      <c r="AV90" s="119"/>
      <c r="AW90" s="119"/>
      <c r="AX90" s="72"/>
      <c r="AY90" s="120"/>
      <c r="AZ90" s="120"/>
      <c r="BA90" s="121"/>
      <c r="BB90" s="121"/>
      <c r="BC90" s="122"/>
      <c r="BD90" s="123"/>
      <c r="BE90" s="125"/>
      <c r="BF90" s="116"/>
      <c r="BI90" s="117"/>
      <c r="BJ90" s="118"/>
      <c r="BK90" s="119"/>
      <c r="BL90" s="119"/>
      <c r="BM90" s="72"/>
      <c r="BN90" s="120"/>
      <c r="BO90" s="120"/>
      <c r="BP90" s="121"/>
      <c r="BQ90" s="121"/>
      <c r="BR90" s="122"/>
      <c r="BS90" s="123"/>
      <c r="BT90" s="125"/>
      <c r="BU90" s="116"/>
      <c r="BX90" s="117"/>
      <c r="BY90" s="118"/>
      <c r="BZ90" s="119"/>
      <c r="CA90" s="119"/>
      <c r="CB90" s="72"/>
      <c r="CC90" s="120"/>
      <c r="CD90" s="120"/>
      <c r="CE90" s="121"/>
      <c r="CF90" s="121"/>
      <c r="CG90" s="122"/>
      <c r="CH90" s="123"/>
      <c r="CI90" s="125"/>
      <c r="CJ90" s="116"/>
      <c r="CM90" s="117"/>
      <c r="CN90" s="118"/>
      <c r="CO90" s="119"/>
      <c r="CP90" s="119"/>
      <c r="CQ90" s="72"/>
      <c r="CR90" s="120"/>
      <c r="CS90" s="120"/>
      <c r="CT90" s="121"/>
      <c r="CU90" s="121"/>
      <c r="CV90" s="122"/>
      <c r="CW90" s="123"/>
      <c r="CX90" s="125"/>
      <c r="CY90" s="116"/>
      <c r="DA90" s="117"/>
      <c r="DB90" s="118"/>
      <c r="DC90" s="119"/>
      <c r="DD90" s="119"/>
      <c r="DE90" s="72"/>
      <c r="DF90" s="120"/>
      <c r="DG90" s="120"/>
      <c r="DH90" s="121"/>
      <c r="DI90" s="121"/>
      <c r="DJ90" s="122"/>
      <c r="DK90" s="123"/>
      <c r="DL90" s="125"/>
      <c r="DM90" s="116"/>
      <c r="DO90" s="117"/>
      <c r="DP90" s="118"/>
      <c r="DQ90" s="119"/>
      <c r="DR90" s="119"/>
      <c r="DS90" s="72"/>
      <c r="DT90" s="120"/>
      <c r="DU90" s="120"/>
      <c r="DV90" s="121"/>
      <c r="DW90" s="121"/>
      <c r="DX90" s="122"/>
      <c r="DY90" s="123"/>
      <c r="DZ90" s="125"/>
      <c r="EA90" s="116"/>
      <c r="ED90" s="117"/>
      <c r="EE90" s="118"/>
      <c r="EF90" s="119"/>
      <c r="EG90" s="119"/>
      <c r="EH90" s="72"/>
      <c r="EI90" s="120"/>
      <c r="EJ90" s="120"/>
      <c r="EK90" s="121"/>
      <c r="EL90" s="121"/>
      <c r="EM90" s="122"/>
      <c r="EN90" s="123"/>
      <c r="EO90" s="125"/>
      <c r="EP90" s="116"/>
      <c r="ES90" s="117"/>
      <c r="ET90" s="118"/>
      <c r="EU90" s="119"/>
      <c r="EV90" s="119"/>
      <c r="EW90" s="72"/>
      <c r="EX90" s="120"/>
      <c r="EY90" s="120"/>
      <c r="EZ90" s="121"/>
      <c r="FA90" s="121"/>
      <c r="FB90" s="122"/>
      <c r="FC90" s="123"/>
      <c r="FD90" s="125"/>
      <c r="FE90" s="116"/>
    </row>
    <row r="91" spans="2:161" ht="13.5" x14ac:dyDescent="0.25">
      <c r="B91" s="196">
        <f t="shared" si="144"/>
        <v>37500</v>
      </c>
      <c r="C91" s="200">
        <f t="shared" si="141"/>
        <v>20.5</v>
      </c>
      <c r="D91" s="200">
        <v>1241.75</v>
      </c>
      <c r="E91" s="196">
        <v>135142</v>
      </c>
      <c r="F91" s="196">
        <f t="shared" si="202"/>
        <v>9818153</v>
      </c>
      <c r="G91" s="196">
        <f t="shared" si="145"/>
        <v>11781783.6</v>
      </c>
      <c r="H91" s="197">
        <f t="shared" ref="H91" si="238">(E91*$D$5)/B91</f>
        <v>4.3245439999999995</v>
      </c>
      <c r="I91" s="197">
        <f t="shared" si="128"/>
        <v>314.18089600000013</v>
      </c>
      <c r="J91" s="198">
        <f t="shared" si="143"/>
        <v>26.181741333333346</v>
      </c>
      <c r="K91" s="198">
        <f t="shared" ref="K91:K108" si="239">(C91-C90)/(H91/12)</f>
        <v>0.69371475929022819</v>
      </c>
      <c r="L91" s="199">
        <f t="shared" si="146"/>
        <v>52287.099238400006</v>
      </c>
      <c r="M91" s="216"/>
      <c r="N91" s="3"/>
      <c r="O91" s="3"/>
      <c r="P91" s="3"/>
      <c r="AC91" s="76"/>
      <c r="AD91" s="151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3"/>
      <c r="AT91" s="117"/>
      <c r="AU91" s="118"/>
      <c r="AV91" s="119"/>
      <c r="AW91" s="119"/>
      <c r="AX91" s="72"/>
      <c r="AY91" s="120"/>
      <c r="AZ91" s="120"/>
      <c r="BA91" s="121"/>
      <c r="BB91" s="121"/>
      <c r="BC91" s="122"/>
      <c r="BD91" s="123"/>
      <c r="BE91" s="125"/>
      <c r="BF91" s="116"/>
      <c r="BI91" s="117"/>
      <c r="BJ91" s="118"/>
      <c r="BK91" s="119"/>
      <c r="BL91" s="119"/>
      <c r="BM91" s="72"/>
      <c r="BN91" s="120"/>
      <c r="BO91" s="120"/>
      <c r="BP91" s="121"/>
      <c r="BQ91" s="121"/>
      <c r="BR91" s="122"/>
      <c r="BS91" s="123"/>
      <c r="BT91" s="125"/>
      <c r="BU91" s="116"/>
      <c r="BX91" s="117"/>
      <c r="BY91" s="118"/>
      <c r="BZ91" s="119"/>
      <c r="CA91" s="119"/>
      <c r="CB91" s="72"/>
      <c r="CC91" s="120"/>
      <c r="CD91" s="120"/>
      <c r="CE91" s="121"/>
      <c r="CF91" s="121"/>
      <c r="CG91" s="122"/>
      <c r="CH91" s="123"/>
      <c r="CI91" s="125"/>
      <c r="CJ91" s="116"/>
      <c r="CM91" s="117"/>
      <c r="CN91" s="118"/>
      <c r="CO91" s="119"/>
      <c r="CP91" s="119"/>
      <c r="CQ91" s="72"/>
      <c r="CR91" s="120"/>
      <c r="CS91" s="120"/>
      <c r="CT91" s="121"/>
      <c r="CU91" s="121"/>
      <c r="CV91" s="122"/>
      <c r="CW91" s="123"/>
      <c r="CX91" s="125"/>
      <c r="CY91" s="116"/>
      <c r="DA91" s="117"/>
      <c r="DB91" s="118"/>
      <c r="DC91" s="119"/>
      <c r="DD91" s="119"/>
      <c r="DE91" s="72"/>
      <c r="DF91" s="120"/>
      <c r="DG91" s="120"/>
      <c r="DH91" s="121"/>
      <c r="DI91" s="121"/>
      <c r="DJ91" s="122"/>
      <c r="DK91" s="123"/>
      <c r="DL91" s="125"/>
      <c r="DM91" s="116"/>
      <c r="DO91" s="117"/>
      <c r="DP91" s="118"/>
      <c r="DQ91" s="119"/>
      <c r="DR91" s="119"/>
      <c r="DS91" s="72"/>
      <c r="DT91" s="120"/>
      <c r="DU91" s="120"/>
      <c r="DV91" s="121"/>
      <c r="DW91" s="121"/>
      <c r="DX91" s="122"/>
      <c r="DY91" s="123"/>
      <c r="DZ91" s="125"/>
      <c r="EA91" s="116"/>
      <c r="ED91" s="117"/>
      <c r="EE91" s="118"/>
      <c r="EF91" s="119"/>
      <c r="EG91" s="119"/>
      <c r="EH91" s="72"/>
      <c r="EI91" s="120"/>
      <c r="EJ91" s="120"/>
      <c r="EK91" s="121"/>
      <c r="EL91" s="121"/>
      <c r="EM91" s="122"/>
      <c r="EN91" s="123"/>
      <c r="EO91" s="125"/>
      <c r="EP91" s="116"/>
      <c r="ES91" s="117"/>
      <c r="ET91" s="118"/>
      <c r="EU91" s="119"/>
      <c r="EV91" s="119"/>
      <c r="EW91" s="72"/>
      <c r="EX91" s="120"/>
      <c r="EY91" s="120"/>
      <c r="EZ91" s="121"/>
      <c r="FA91" s="121"/>
      <c r="FB91" s="122"/>
      <c r="FC91" s="123"/>
      <c r="FD91" s="125"/>
      <c r="FE91" s="116"/>
    </row>
    <row r="92" spans="2:161" ht="13.5" x14ac:dyDescent="0.25">
      <c r="B92" s="196">
        <f t="shared" si="144"/>
        <v>37500</v>
      </c>
      <c r="C92" s="200">
        <f t="shared" si="141"/>
        <v>20.75</v>
      </c>
      <c r="D92" s="200">
        <v>1242</v>
      </c>
      <c r="E92" s="196">
        <v>134554</v>
      </c>
      <c r="F92" s="196">
        <f t="shared" si="202"/>
        <v>9952707</v>
      </c>
      <c r="G92" s="196">
        <f t="shared" si="145"/>
        <v>11943248.4</v>
      </c>
      <c r="H92" s="197">
        <f t="shared" si="236"/>
        <v>4.3057279999999993</v>
      </c>
      <c r="I92" s="197">
        <f t="shared" si="128"/>
        <v>318.48662400000012</v>
      </c>
      <c r="J92" s="198">
        <f t="shared" si="143"/>
        <v>26.540552000000009</v>
      </c>
      <c r="K92" s="198">
        <f t="shared" si="239"/>
        <v>0.69674628773577907</v>
      </c>
      <c r="L92" s="199">
        <f t="shared" si="146"/>
        <v>52417.993369600001</v>
      </c>
      <c r="M92" s="216"/>
      <c r="N92" s="3"/>
      <c r="O92" s="3"/>
      <c r="P92" s="3"/>
      <c r="AC92" s="76"/>
      <c r="AD92" s="151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3"/>
      <c r="AT92" s="117"/>
      <c r="AU92" s="118"/>
      <c r="AV92" s="119"/>
      <c r="AW92" s="119"/>
      <c r="AX92" s="72"/>
      <c r="AY92" s="120"/>
      <c r="AZ92" s="120"/>
      <c r="BA92" s="121"/>
      <c r="BB92" s="121"/>
      <c r="BC92" s="122"/>
      <c r="BD92" s="123"/>
      <c r="BE92" s="125"/>
      <c r="BF92" s="116"/>
      <c r="BI92" s="117"/>
      <c r="BJ92" s="118"/>
      <c r="BK92" s="119"/>
      <c r="BL92" s="119"/>
      <c r="BM92" s="72"/>
      <c r="BN92" s="120"/>
      <c r="BO92" s="120"/>
      <c r="BP92" s="121"/>
      <c r="BQ92" s="121"/>
      <c r="BR92" s="122"/>
      <c r="BS92" s="123"/>
      <c r="BT92" s="125"/>
      <c r="BU92" s="116"/>
      <c r="BX92" s="117"/>
      <c r="BY92" s="118"/>
      <c r="BZ92" s="119"/>
      <c r="CA92" s="119"/>
      <c r="CB92" s="72"/>
      <c r="CC92" s="120"/>
      <c r="CD92" s="120"/>
      <c r="CE92" s="121"/>
      <c r="CF92" s="121"/>
      <c r="CG92" s="122"/>
      <c r="CH92" s="123"/>
      <c r="CI92" s="125"/>
      <c r="CJ92" s="116"/>
      <c r="CM92" s="117"/>
      <c r="CN92" s="118"/>
      <c r="CO92" s="119"/>
      <c r="CP92" s="119"/>
      <c r="CQ92" s="72"/>
      <c r="CR92" s="120"/>
      <c r="CS92" s="120"/>
      <c r="CT92" s="121"/>
      <c r="CU92" s="121"/>
      <c r="CV92" s="122"/>
      <c r="CW92" s="123"/>
      <c r="CX92" s="125"/>
      <c r="CY92" s="116"/>
      <c r="DA92" s="117"/>
      <c r="DB92" s="118"/>
      <c r="DC92" s="119"/>
      <c r="DD92" s="119"/>
      <c r="DE92" s="72"/>
      <c r="DF92" s="120"/>
      <c r="DG92" s="120"/>
      <c r="DH92" s="121"/>
      <c r="DI92" s="121"/>
      <c r="DJ92" s="122"/>
      <c r="DK92" s="123"/>
      <c r="DL92" s="125"/>
      <c r="DM92" s="116"/>
      <c r="DO92" s="117"/>
      <c r="DP92" s="118"/>
      <c r="DQ92" s="119"/>
      <c r="DR92" s="119"/>
      <c r="DS92" s="72"/>
      <c r="DT92" s="120"/>
      <c r="DU92" s="120"/>
      <c r="DV92" s="121"/>
      <c r="DW92" s="121"/>
      <c r="DX92" s="122"/>
      <c r="DY92" s="123"/>
      <c r="DZ92" s="125"/>
      <c r="EA92" s="116"/>
      <c r="ED92" s="117"/>
      <c r="EE92" s="118"/>
      <c r="EF92" s="119"/>
      <c r="EG92" s="119"/>
      <c r="EH92" s="72"/>
      <c r="EI92" s="120"/>
      <c r="EJ92" s="120"/>
      <c r="EK92" s="121"/>
      <c r="EL92" s="121"/>
      <c r="EM92" s="122"/>
      <c r="EN92" s="123"/>
      <c r="EO92" s="125"/>
      <c r="EP92" s="116"/>
      <c r="ES92" s="117"/>
      <c r="ET92" s="118"/>
      <c r="EU92" s="119"/>
      <c r="EV92" s="119"/>
      <c r="EW92" s="72"/>
      <c r="EX92" s="120"/>
      <c r="EY92" s="120"/>
      <c r="EZ92" s="121"/>
      <c r="FA92" s="121"/>
      <c r="FB92" s="122"/>
      <c r="FC92" s="123"/>
      <c r="FD92" s="125"/>
      <c r="FE92" s="116"/>
    </row>
    <row r="93" spans="2:161" ht="13.5" x14ac:dyDescent="0.25">
      <c r="B93" s="196">
        <f t="shared" si="144"/>
        <v>37500</v>
      </c>
      <c r="C93" s="200">
        <f t="shared" si="141"/>
        <v>21</v>
      </c>
      <c r="D93" s="200">
        <v>1242.25</v>
      </c>
      <c r="E93" s="196">
        <v>133968</v>
      </c>
      <c r="F93" s="196">
        <f t="shared" si="202"/>
        <v>10086675</v>
      </c>
      <c r="G93" s="196">
        <f t="shared" si="145"/>
        <v>12104010</v>
      </c>
      <c r="H93" s="197">
        <f t="shared" si="237"/>
        <v>4.2869760000000001</v>
      </c>
      <c r="I93" s="197">
        <f t="shared" si="128"/>
        <v>322.7736000000001</v>
      </c>
      <c r="J93" s="198">
        <f t="shared" si="143"/>
        <v>26.897800000000007</v>
      </c>
      <c r="K93" s="198">
        <f t="shared" si="239"/>
        <v>0.69979398065209597</v>
      </c>
      <c r="L93" s="199">
        <f t="shared" si="146"/>
        <v>52548.317439999999</v>
      </c>
      <c r="M93" s="216"/>
      <c r="N93" s="3"/>
      <c r="O93" s="3"/>
      <c r="P93" s="3"/>
      <c r="AC93" s="76"/>
      <c r="AD93" s="151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3"/>
      <c r="AT93" s="117"/>
      <c r="AU93" s="118"/>
      <c r="AV93" s="119"/>
      <c r="AW93" s="119"/>
      <c r="AX93" s="72"/>
      <c r="AY93" s="120"/>
      <c r="AZ93" s="120"/>
      <c r="BA93" s="121"/>
      <c r="BB93" s="121"/>
      <c r="BC93" s="122"/>
      <c r="BD93" s="123"/>
      <c r="BE93" s="125"/>
      <c r="BF93" s="116"/>
      <c r="BI93" s="117"/>
      <c r="BJ93" s="118"/>
      <c r="BK93" s="119"/>
      <c r="BL93" s="119"/>
      <c r="BM93" s="72"/>
      <c r="BN93" s="120"/>
      <c r="BO93" s="120"/>
      <c r="BP93" s="121"/>
      <c r="BQ93" s="121"/>
      <c r="BR93" s="122"/>
      <c r="BS93" s="123"/>
      <c r="BT93" s="125"/>
      <c r="BU93" s="116"/>
      <c r="BX93" s="117"/>
      <c r="BY93" s="118"/>
      <c r="BZ93" s="119"/>
      <c r="CA93" s="119"/>
      <c r="CB93" s="72"/>
      <c r="CC93" s="120"/>
      <c r="CD93" s="120"/>
      <c r="CE93" s="121"/>
      <c r="CF93" s="121"/>
      <c r="CG93" s="122"/>
      <c r="CH93" s="123"/>
      <c r="CI93" s="125"/>
      <c r="CJ93" s="116"/>
      <c r="CM93" s="117"/>
      <c r="CN93" s="118"/>
      <c r="CO93" s="119"/>
      <c r="CP93" s="119"/>
      <c r="CQ93" s="72"/>
      <c r="CR93" s="120"/>
      <c r="CS93" s="120"/>
      <c r="CT93" s="121"/>
      <c r="CU93" s="121"/>
      <c r="CV93" s="122"/>
      <c r="CW93" s="123"/>
      <c r="CX93" s="125"/>
      <c r="CY93" s="116"/>
      <c r="DA93" s="117"/>
      <c r="DB93" s="118"/>
      <c r="DC93" s="119"/>
      <c r="DD93" s="119"/>
      <c r="DE93" s="72"/>
      <c r="DF93" s="120"/>
      <c r="DG93" s="120"/>
      <c r="DH93" s="121"/>
      <c r="DI93" s="121"/>
      <c r="DJ93" s="122"/>
      <c r="DK93" s="123"/>
      <c r="DL93" s="125"/>
      <c r="DM93" s="116"/>
      <c r="DO93" s="117"/>
      <c r="DP93" s="118"/>
      <c r="DQ93" s="119"/>
      <c r="DR93" s="119"/>
      <c r="DS93" s="72"/>
      <c r="DT93" s="120"/>
      <c r="DU93" s="120"/>
      <c r="DV93" s="121"/>
      <c r="DW93" s="121"/>
      <c r="DX93" s="122"/>
      <c r="DY93" s="123"/>
      <c r="DZ93" s="125"/>
      <c r="EA93" s="116"/>
      <c r="ED93" s="117"/>
      <c r="EE93" s="118"/>
      <c r="EF93" s="119"/>
      <c r="EG93" s="119"/>
      <c r="EH93" s="72"/>
      <c r="EI93" s="120"/>
      <c r="EJ93" s="120"/>
      <c r="EK93" s="121"/>
      <c r="EL93" s="121"/>
      <c r="EM93" s="122"/>
      <c r="EN93" s="123"/>
      <c r="EO93" s="125"/>
      <c r="EP93" s="116"/>
      <c r="ES93" s="117"/>
      <c r="ET93" s="118"/>
      <c r="EU93" s="119"/>
      <c r="EV93" s="119"/>
      <c r="EW93" s="72"/>
      <c r="EX93" s="120"/>
      <c r="EY93" s="120"/>
      <c r="EZ93" s="121"/>
      <c r="FA93" s="121"/>
      <c r="FB93" s="122"/>
      <c r="FC93" s="123"/>
      <c r="FD93" s="125"/>
      <c r="FE93" s="116"/>
    </row>
    <row r="94" spans="2:161" ht="13.5" x14ac:dyDescent="0.25">
      <c r="B94" s="196">
        <f t="shared" si="144"/>
        <v>37500</v>
      </c>
      <c r="C94" s="200">
        <f t="shared" si="141"/>
        <v>21.25</v>
      </c>
      <c r="D94" s="200">
        <v>1242.5</v>
      </c>
      <c r="E94" s="196">
        <v>133383</v>
      </c>
      <c r="F94" s="196">
        <f t="shared" si="202"/>
        <v>10220058</v>
      </c>
      <c r="G94" s="196">
        <f t="shared" si="145"/>
        <v>12264069.6</v>
      </c>
      <c r="H94" s="197">
        <f t="shared" ref="H94" si="240">(E94*$D$5)/B94</f>
        <v>4.268256</v>
      </c>
      <c r="I94" s="197">
        <f t="shared" si="128"/>
        <v>327.04185600000011</v>
      </c>
      <c r="J94" s="198">
        <f t="shared" si="143"/>
        <v>27.253488000000008</v>
      </c>
      <c r="K94" s="198">
        <f t="shared" si="239"/>
        <v>0.70286318346415955</v>
      </c>
      <c r="L94" s="199">
        <f t="shared" si="146"/>
        <v>52678.072422400001</v>
      </c>
      <c r="M94" s="216"/>
      <c r="P94" s="3"/>
      <c r="AC94" s="76"/>
      <c r="AD94" s="151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3"/>
      <c r="AT94" s="117"/>
      <c r="AU94" s="118"/>
      <c r="AV94" s="119"/>
      <c r="AW94" s="119"/>
      <c r="AX94" s="72"/>
      <c r="AY94" s="120"/>
      <c r="AZ94" s="120"/>
      <c r="BA94" s="121"/>
      <c r="BB94" s="121"/>
      <c r="BC94" s="122"/>
      <c r="BD94" s="123"/>
      <c r="BE94" s="125"/>
      <c r="BF94" s="116"/>
      <c r="BI94" s="117"/>
      <c r="BJ94" s="118"/>
      <c r="BK94" s="119"/>
      <c r="BL94" s="119"/>
      <c r="BM94" s="72"/>
      <c r="BN94" s="120"/>
      <c r="BO94" s="120"/>
      <c r="BP94" s="121"/>
      <c r="BQ94" s="121"/>
      <c r="BR94" s="122"/>
      <c r="BS94" s="123"/>
      <c r="BT94" s="125"/>
      <c r="BU94" s="116"/>
      <c r="BX94" s="117"/>
      <c r="BY94" s="118"/>
      <c r="BZ94" s="119"/>
      <c r="CA94" s="119"/>
      <c r="CB94" s="72"/>
      <c r="CC94" s="120"/>
      <c r="CD94" s="120"/>
      <c r="CE94" s="121"/>
      <c r="CF94" s="121"/>
      <c r="CG94" s="122"/>
      <c r="CH94" s="123"/>
      <c r="CI94" s="125"/>
      <c r="CJ94" s="116"/>
      <c r="CM94" s="117"/>
      <c r="CN94" s="118"/>
      <c r="CO94" s="119"/>
      <c r="CP94" s="119"/>
      <c r="CQ94" s="72"/>
      <c r="CR94" s="120"/>
      <c r="CS94" s="120"/>
      <c r="CT94" s="121"/>
      <c r="CU94" s="121"/>
      <c r="CV94" s="122"/>
      <c r="CW94" s="123"/>
      <c r="CX94" s="125"/>
      <c r="CY94" s="116"/>
      <c r="DA94" s="117"/>
      <c r="DB94" s="118"/>
      <c r="DC94" s="119"/>
      <c r="DD94" s="119"/>
      <c r="DE94" s="72"/>
      <c r="DF94" s="120"/>
      <c r="DG94" s="120"/>
      <c r="DH94" s="121"/>
      <c r="DI94" s="121"/>
      <c r="DJ94" s="122"/>
      <c r="DK94" s="123"/>
      <c r="DL94" s="125"/>
      <c r="DM94" s="116"/>
      <c r="DO94" s="117"/>
      <c r="DP94" s="118"/>
      <c r="DQ94" s="119"/>
      <c r="DR94" s="119"/>
      <c r="DS94" s="72"/>
      <c r="DT94" s="120"/>
      <c r="DU94" s="120"/>
      <c r="DV94" s="121"/>
      <c r="DW94" s="121"/>
      <c r="DX94" s="122"/>
      <c r="DY94" s="123"/>
      <c r="DZ94" s="125"/>
      <c r="EA94" s="116"/>
      <c r="ED94" s="117"/>
      <c r="EE94" s="118"/>
      <c r="EF94" s="119"/>
      <c r="EG94" s="119"/>
      <c r="EH94" s="72"/>
      <c r="EI94" s="120"/>
      <c r="EJ94" s="120"/>
      <c r="EK94" s="121"/>
      <c r="EL94" s="121"/>
      <c r="EM94" s="122"/>
      <c r="EN94" s="123"/>
      <c r="EO94" s="125"/>
      <c r="EP94" s="116"/>
      <c r="ES94" s="117"/>
      <c r="ET94" s="118"/>
      <c r="EU94" s="119"/>
      <c r="EV94" s="119"/>
      <c r="EW94" s="72"/>
      <c r="EX94" s="120"/>
      <c r="EY94" s="120"/>
      <c r="EZ94" s="121"/>
      <c r="FA94" s="121"/>
      <c r="FB94" s="122"/>
      <c r="FC94" s="123"/>
      <c r="FD94" s="125"/>
      <c r="FE94" s="116"/>
    </row>
    <row r="95" spans="2:161" ht="13.5" x14ac:dyDescent="0.25">
      <c r="B95" s="196">
        <f t="shared" si="144"/>
        <v>37500</v>
      </c>
      <c r="C95" s="200">
        <f t="shared" si="141"/>
        <v>21.5</v>
      </c>
      <c r="D95" s="200">
        <v>1242.75</v>
      </c>
      <c r="E95" s="196">
        <v>132799</v>
      </c>
      <c r="F95" s="196">
        <f t="shared" si="202"/>
        <v>10352857</v>
      </c>
      <c r="G95" s="196">
        <f t="shared" si="145"/>
        <v>12423428.4</v>
      </c>
      <c r="H95" s="197">
        <f t="shared" si="236"/>
        <v>4.249568</v>
      </c>
      <c r="I95" s="197">
        <f t="shared" si="128"/>
        <v>331.29142400000012</v>
      </c>
      <c r="J95" s="198">
        <f t="shared" si="143"/>
        <v>27.607618666666678</v>
      </c>
      <c r="K95" s="198">
        <f t="shared" si="239"/>
        <v>0.70595411110023421</v>
      </c>
      <c r="L95" s="199">
        <f t="shared" si="146"/>
        <v>52807.259289599999</v>
      </c>
      <c r="M95" s="216"/>
      <c r="N95" s="57"/>
      <c r="O95" s="57"/>
      <c r="P95" s="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C95" s="76"/>
      <c r="AD95" s="151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3"/>
      <c r="AT95" s="117"/>
      <c r="AU95" s="118"/>
      <c r="AV95" s="119"/>
      <c r="AW95" s="119"/>
      <c r="AX95" s="72"/>
      <c r="AY95" s="120"/>
      <c r="AZ95" s="120"/>
      <c r="BA95" s="121"/>
      <c r="BB95" s="121"/>
      <c r="BC95" s="122"/>
      <c r="BD95" s="123"/>
      <c r="BE95" s="125"/>
      <c r="BF95" s="116"/>
      <c r="BI95" s="117"/>
      <c r="BJ95" s="118"/>
      <c r="BK95" s="119"/>
      <c r="BL95" s="119"/>
      <c r="BM95" s="72"/>
      <c r="BN95" s="120"/>
      <c r="BO95" s="120"/>
      <c r="BP95" s="121"/>
      <c r="BQ95" s="121"/>
      <c r="BR95" s="122"/>
      <c r="BS95" s="123"/>
      <c r="BT95" s="125"/>
      <c r="BU95" s="116"/>
      <c r="BX95" s="117"/>
      <c r="BY95" s="118"/>
      <c r="BZ95" s="119"/>
      <c r="CA95" s="119"/>
      <c r="CB95" s="72"/>
      <c r="CC95" s="120"/>
      <c r="CD95" s="120"/>
      <c r="CE95" s="121"/>
      <c r="CF95" s="121"/>
      <c r="CG95" s="122"/>
      <c r="CH95" s="123"/>
      <c r="CI95" s="125"/>
      <c r="CJ95" s="116"/>
      <c r="CM95" s="117"/>
      <c r="CN95" s="118"/>
      <c r="CO95" s="119"/>
      <c r="CP95" s="119"/>
      <c r="CQ95" s="72"/>
      <c r="CR95" s="120"/>
      <c r="CS95" s="120"/>
      <c r="CT95" s="121"/>
      <c r="CU95" s="121"/>
      <c r="CV95" s="122"/>
      <c r="CW95" s="123"/>
      <c r="CX95" s="125"/>
      <c r="CY95" s="116"/>
      <c r="DA95" s="117"/>
      <c r="DB95" s="118"/>
      <c r="DC95" s="119"/>
      <c r="DD95" s="119"/>
      <c r="DE95" s="72"/>
      <c r="DF95" s="120"/>
      <c r="DG95" s="120"/>
      <c r="DH95" s="121"/>
      <c r="DI95" s="121"/>
      <c r="DJ95" s="122"/>
      <c r="DK95" s="123"/>
      <c r="DL95" s="125"/>
      <c r="DM95" s="116"/>
      <c r="DO95" s="117"/>
      <c r="DP95" s="118"/>
      <c r="DQ95" s="119"/>
      <c r="DR95" s="119"/>
      <c r="DS95" s="72"/>
      <c r="DT95" s="120"/>
      <c r="DU95" s="120"/>
      <c r="DV95" s="121"/>
      <c r="DW95" s="121"/>
      <c r="DX95" s="122"/>
      <c r="DY95" s="123"/>
      <c r="DZ95" s="125"/>
      <c r="EA95" s="116"/>
      <c r="ED95" s="117"/>
      <c r="EE95" s="118"/>
      <c r="EF95" s="119"/>
      <c r="EG95" s="119"/>
      <c r="EH95" s="72"/>
      <c r="EI95" s="120"/>
      <c r="EJ95" s="120"/>
      <c r="EK95" s="121"/>
      <c r="EL95" s="121"/>
      <c r="EM95" s="122"/>
      <c r="EN95" s="123"/>
      <c r="EO95" s="125"/>
      <c r="EP95" s="116"/>
      <c r="ES95" s="117"/>
      <c r="ET95" s="118"/>
      <c r="EU95" s="119"/>
      <c r="EV95" s="119"/>
      <c r="EW95" s="72"/>
      <c r="EX95" s="120"/>
      <c r="EY95" s="120"/>
      <c r="EZ95" s="121"/>
      <c r="FA95" s="121"/>
      <c r="FB95" s="122"/>
      <c r="FC95" s="123"/>
      <c r="FD95" s="125"/>
      <c r="FE95" s="116"/>
    </row>
    <row r="96" spans="2:161" ht="13.5" x14ac:dyDescent="0.25">
      <c r="B96" s="196">
        <f t="shared" si="144"/>
        <v>37500</v>
      </c>
      <c r="C96" s="200">
        <f t="shared" si="141"/>
        <v>21.75</v>
      </c>
      <c r="D96" s="200">
        <v>1243</v>
      </c>
      <c r="E96" s="196">
        <v>132216</v>
      </c>
      <c r="F96" s="196">
        <f t="shared" si="202"/>
        <v>10485073</v>
      </c>
      <c r="G96" s="196">
        <f t="shared" si="145"/>
        <v>12582087.6</v>
      </c>
      <c r="H96" s="197">
        <f t="shared" si="237"/>
        <v>4.2309119999999991</v>
      </c>
      <c r="I96" s="197">
        <f t="shared" si="128"/>
        <v>335.52233600000011</v>
      </c>
      <c r="J96" s="198">
        <f t="shared" si="143"/>
        <v>27.960194666666677</v>
      </c>
      <c r="K96" s="198">
        <f t="shared" si="239"/>
        <v>0.70906698130332191</v>
      </c>
      <c r="L96" s="199">
        <f t="shared" si="146"/>
        <v>52935.879014400001</v>
      </c>
      <c r="M96" s="216"/>
      <c r="N96" s="57"/>
      <c r="O96" s="57"/>
      <c r="P96" s="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C96" s="76"/>
      <c r="AD96" s="151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3"/>
      <c r="AT96" s="117"/>
      <c r="AU96" s="118"/>
      <c r="AV96" s="119"/>
      <c r="AW96" s="119"/>
      <c r="AX96" s="72"/>
      <c r="AY96" s="120"/>
      <c r="AZ96" s="120"/>
      <c r="BA96" s="121"/>
      <c r="BB96" s="121"/>
      <c r="BC96" s="122"/>
      <c r="BD96" s="123"/>
      <c r="BE96" s="125"/>
      <c r="BF96" s="116"/>
      <c r="BI96" s="117"/>
      <c r="BJ96" s="118"/>
      <c r="BK96" s="119"/>
      <c r="BL96" s="119"/>
      <c r="BM96" s="72"/>
      <c r="BN96" s="120"/>
      <c r="BO96" s="120"/>
      <c r="BP96" s="121"/>
      <c r="BQ96" s="121"/>
      <c r="BR96" s="122"/>
      <c r="BS96" s="123"/>
      <c r="BT96" s="125"/>
      <c r="BU96" s="116"/>
      <c r="BX96" s="117"/>
      <c r="BY96" s="118"/>
      <c r="BZ96" s="119"/>
      <c r="CA96" s="119"/>
      <c r="CB96" s="72"/>
      <c r="CC96" s="120"/>
      <c r="CD96" s="120"/>
      <c r="CE96" s="121"/>
      <c r="CF96" s="121"/>
      <c r="CG96" s="122"/>
      <c r="CH96" s="123"/>
      <c r="CI96" s="125"/>
      <c r="CJ96" s="116"/>
      <c r="CM96" s="117"/>
      <c r="CN96" s="118"/>
      <c r="CO96" s="119"/>
      <c r="CP96" s="119"/>
      <c r="CQ96" s="72"/>
      <c r="CR96" s="120"/>
      <c r="CS96" s="120"/>
      <c r="CT96" s="121"/>
      <c r="CU96" s="121"/>
      <c r="CV96" s="122"/>
      <c r="CW96" s="123"/>
      <c r="CX96" s="125"/>
      <c r="CY96" s="116"/>
      <c r="DA96" s="117"/>
      <c r="DB96" s="118"/>
      <c r="DC96" s="119"/>
      <c r="DD96" s="119"/>
      <c r="DE96" s="72"/>
      <c r="DF96" s="120"/>
      <c r="DG96" s="120"/>
      <c r="DH96" s="121"/>
      <c r="DI96" s="121"/>
      <c r="DJ96" s="122"/>
      <c r="DK96" s="123"/>
      <c r="DL96" s="125"/>
      <c r="DM96" s="116"/>
      <c r="DO96" s="117"/>
      <c r="DP96" s="118"/>
      <c r="DQ96" s="119"/>
      <c r="DR96" s="119"/>
      <c r="DS96" s="72"/>
      <c r="DT96" s="120"/>
      <c r="DU96" s="120"/>
      <c r="DV96" s="121"/>
      <c r="DW96" s="121"/>
      <c r="DX96" s="122"/>
      <c r="DY96" s="123"/>
      <c r="DZ96" s="125"/>
      <c r="EA96" s="116"/>
      <c r="ED96" s="117"/>
      <c r="EE96" s="118"/>
      <c r="EF96" s="119"/>
      <c r="EG96" s="119"/>
      <c r="EH96" s="72"/>
      <c r="EI96" s="120"/>
      <c r="EJ96" s="120"/>
      <c r="EK96" s="121"/>
      <c r="EL96" s="121"/>
      <c r="EM96" s="122"/>
      <c r="EN96" s="123"/>
      <c r="EO96" s="125"/>
      <c r="EP96" s="116"/>
      <c r="ES96" s="117"/>
      <c r="ET96" s="118"/>
      <c r="EU96" s="119"/>
      <c r="EV96" s="119"/>
      <c r="EW96" s="72"/>
      <c r="EX96" s="120"/>
      <c r="EY96" s="120"/>
      <c r="EZ96" s="121"/>
      <c r="FA96" s="121"/>
      <c r="FB96" s="122"/>
      <c r="FC96" s="123"/>
      <c r="FD96" s="125"/>
      <c r="FE96" s="116"/>
    </row>
    <row r="97" spans="2:161" ht="14.25" thickBot="1" x14ac:dyDescent="0.3">
      <c r="B97" s="196">
        <f t="shared" si="144"/>
        <v>37500</v>
      </c>
      <c r="C97" s="200">
        <f t="shared" si="141"/>
        <v>22</v>
      </c>
      <c r="D97" s="200">
        <v>1243.25</v>
      </c>
      <c r="E97" s="196">
        <v>131635</v>
      </c>
      <c r="F97" s="196">
        <f t="shared" si="202"/>
        <v>10616708</v>
      </c>
      <c r="G97" s="196">
        <f t="shared" si="145"/>
        <v>12740049.6</v>
      </c>
      <c r="H97" s="197">
        <f t="shared" ref="H97" si="241">(E97*$D$5)/B97</f>
        <v>4.2123200000000001</v>
      </c>
      <c r="I97" s="197">
        <f t="shared" si="128"/>
        <v>339.73465600000009</v>
      </c>
      <c r="J97" s="198">
        <f t="shared" si="143"/>
        <v>28.311221333333339</v>
      </c>
      <c r="K97" s="198">
        <f t="shared" si="239"/>
        <v>0.71219660424659093</v>
      </c>
      <c r="L97" s="199">
        <f t="shared" si="146"/>
        <v>53063.933542400002</v>
      </c>
      <c r="M97" s="216"/>
      <c r="N97" s="57"/>
      <c r="O97" s="57"/>
      <c r="P97" s="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C97" s="77"/>
      <c r="AD97" s="154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6"/>
      <c r="AT97" s="126"/>
      <c r="AU97" s="127"/>
      <c r="AV97" s="128"/>
      <c r="AW97" s="128"/>
      <c r="AX97" s="129"/>
      <c r="AY97" s="130"/>
      <c r="AZ97" s="130"/>
      <c r="BA97" s="131"/>
      <c r="BB97" s="131"/>
      <c r="BC97" s="132"/>
      <c r="BD97" s="133"/>
      <c r="BE97" s="125"/>
      <c r="BF97" s="116"/>
      <c r="BI97" s="126"/>
      <c r="BJ97" s="127"/>
      <c r="BK97" s="128"/>
      <c r="BL97" s="128"/>
      <c r="BM97" s="129"/>
      <c r="BN97" s="130"/>
      <c r="BO97" s="130"/>
      <c r="BP97" s="131"/>
      <c r="BQ97" s="131"/>
      <c r="BR97" s="132"/>
      <c r="BS97" s="133"/>
      <c r="BT97" s="125"/>
      <c r="BU97" s="116"/>
      <c r="BX97" s="126"/>
      <c r="BY97" s="127"/>
      <c r="BZ97" s="128"/>
      <c r="CA97" s="128"/>
      <c r="CB97" s="129"/>
      <c r="CC97" s="130"/>
      <c r="CD97" s="130"/>
      <c r="CE97" s="131"/>
      <c r="CF97" s="131"/>
      <c r="CG97" s="132"/>
      <c r="CH97" s="133"/>
      <c r="CI97" s="125"/>
      <c r="CJ97" s="116"/>
      <c r="CM97" s="126"/>
      <c r="CN97" s="127"/>
      <c r="CO97" s="128"/>
      <c r="CP97" s="128"/>
      <c r="CQ97" s="129"/>
      <c r="CR97" s="130"/>
      <c r="CS97" s="130"/>
      <c r="CT97" s="131"/>
      <c r="CU97" s="131"/>
      <c r="CV97" s="132"/>
      <c r="CW97" s="133"/>
      <c r="CX97" s="125"/>
      <c r="CY97" s="116"/>
      <c r="DA97" s="126"/>
      <c r="DB97" s="127"/>
      <c r="DC97" s="128"/>
      <c r="DD97" s="128"/>
      <c r="DE97" s="129"/>
      <c r="DF97" s="130"/>
      <c r="DG97" s="130"/>
      <c r="DH97" s="131"/>
      <c r="DI97" s="131"/>
      <c r="DJ97" s="132"/>
      <c r="DK97" s="133"/>
      <c r="DL97" s="125"/>
      <c r="DM97" s="116"/>
      <c r="DO97" s="126"/>
      <c r="DP97" s="127"/>
      <c r="DQ97" s="128"/>
      <c r="DR97" s="128"/>
      <c r="DS97" s="129"/>
      <c r="DT97" s="130"/>
      <c r="DU97" s="130"/>
      <c r="DV97" s="131"/>
      <c r="DW97" s="131"/>
      <c r="DX97" s="132"/>
      <c r="DY97" s="133"/>
      <c r="DZ97" s="125"/>
      <c r="EA97" s="116"/>
      <c r="ED97" s="126"/>
      <c r="EE97" s="127"/>
      <c r="EF97" s="128"/>
      <c r="EG97" s="128"/>
      <c r="EH97" s="129"/>
      <c r="EI97" s="130"/>
      <c r="EJ97" s="130"/>
      <c r="EK97" s="131"/>
      <c r="EL97" s="131"/>
      <c r="EM97" s="132"/>
      <c r="EN97" s="133"/>
      <c r="EO97" s="125"/>
      <c r="EP97" s="116"/>
      <c r="ES97" s="126"/>
      <c r="ET97" s="127"/>
      <c r="EU97" s="128"/>
      <c r="EV97" s="128"/>
      <c r="EW97" s="129"/>
      <c r="EX97" s="130"/>
      <c r="EY97" s="130"/>
      <c r="EZ97" s="131"/>
      <c r="FA97" s="131"/>
      <c r="FB97" s="132"/>
      <c r="FC97" s="133"/>
      <c r="FD97" s="125"/>
      <c r="FE97" s="116"/>
    </row>
    <row r="98" spans="2:161" ht="13.5" x14ac:dyDescent="0.25">
      <c r="B98" s="196">
        <f t="shared" si="144"/>
        <v>37500</v>
      </c>
      <c r="C98" s="200">
        <f t="shared" si="141"/>
        <v>22.25</v>
      </c>
      <c r="D98" s="200">
        <v>1243.5</v>
      </c>
      <c r="E98" s="196">
        <v>131055</v>
      </c>
      <c r="F98" s="196">
        <f t="shared" si="202"/>
        <v>10747763</v>
      </c>
      <c r="G98" s="196">
        <f t="shared" si="145"/>
        <v>12897315.6</v>
      </c>
      <c r="H98" s="197">
        <f t="shared" si="236"/>
        <v>4.1937600000000002</v>
      </c>
      <c r="I98" s="197">
        <f t="shared" si="128"/>
        <v>343.92841600000008</v>
      </c>
      <c r="J98" s="198">
        <f t="shared" si="143"/>
        <v>28.660701333333339</v>
      </c>
      <c r="K98" s="198">
        <f t="shared" si="239"/>
        <v>0.71534851779787112</v>
      </c>
      <c r="L98" s="199">
        <f t="shared" si="146"/>
        <v>53191.423846400001</v>
      </c>
      <c r="M98" s="216"/>
      <c r="N98" s="57"/>
      <c r="O98" s="57"/>
      <c r="P98" s="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C98" s="78" t="s">
        <v>64</v>
      </c>
      <c r="AD98" s="79">
        <f t="shared" ref="AD98:AQ98" si="242">SUM(AD12:AD97)</f>
        <v>0</v>
      </c>
      <c r="AE98" s="75">
        <f>SUM(AE12:AE97)</f>
        <v>0</v>
      </c>
      <c r="AF98" s="75">
        <f t="shared" ref="AF98:AG98" si="243">SUM(AF12:AF97)</f>
        <v>0</v>
      </c>
      <c r="AG98" s="75">
        <f t="shared" si="243"/>
        <v>0</v>
      </c>
      <c r="AH98" s="75">
        <f t="shared" si="242"/>
        <v>0</v>
      </c>
      <c r="AI98" s="75">
        <f t="shared" si="242"/>
        <v>0</v>
      </c>
      <c r="AJ98" s="75">
        <f t="shared" ref="AJ98" si="244">SUM(AJ12:AJ97)</f>
        <v>0</v>
      </c>
      <c r="AK98" s="75">
        <f t="shared" si="242"/>
        <v>0</v>
      </c>
      <c r="AL98" s="75">
        <f t="shared" si="242"/>
        <v>0</v>
      </c>
      <c r="AM98" s="75">
        <f t="shared" si="242"/>
        <v>0</v>
      </c>
      <c r="AN98" s="75">
        <f t="shared" si="242"/>
        <v>0</v>
      </c>
      <c r="AO98" s="75">
        <f t="shared" ref="AO98:AP98" si="245">SUM(AO12:AO97)</f>
        <v>0</v>
      </c>
      <c r="AP98" s="75">
        <f t="shared" si="245"/>
        <v>0</v>
      </c>
      <c r="AQ98" s="65">
        <f t="shared" si="242"/>
        <v>0</v>
      </c>
      <c r="AR98" s="66"/>
    </row>
    <row r="99" spans="2:161" ht="13.5" x14ac:dyDescent="0.25">
      <c r="B99" s="196">
        <f t="shared" si="144"/>
        <v>37500</v>
      </c>
      <c r="C99" s="200">
        <f t="shared" si="141"/>
        <v>22.5</v>
      </c>
      <c r="D99" s="200">
        <v>1243.75</v>
      </c>
      <c r="E99" s="196">
        <v>130475</v>
      </c>
      <c r="F99" s="196">
        <f t="shared" si="202"/>
        <v>10878238</v>
      </c>
      <c r="G99" s="196">
        <f t="shared" si="145"/>
        <v>13053885.6</v>
      </c>
      <c r="H99" s="197">
        <f t="shared" ref="H99" si="246">(E99*$D$4)/B99</f>
        <v>4.1752000000000002</v>
      </c>
      <c r="I99" s="197">
        <f t="shared" si="128"/>
        <v>348.1036160000001</v>
      </c>
      <c r="J99" s="198">
        <f t="shared" si="143"/>
        <v>29.008634666666676</v>
      </c>
      <c r="K99" s="198">
        <f t="shared" si="239"/>
        <v>0.71852845372676755</v>
      </c>
      <c r="L99" s="199">
        <f t="shared" si="146"/>
        <v>53318.349926399998</v>
      </c>
      <c r="M99" s="216"/>
      <c r="N99" s="57"/>
      <c r="O99" s="57"/>
      <c r="P99" s="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C99" s="70" t="s">
        <v>65</v>
      </c>
      <c r="AD99" s="71">
        <v>0</v>
      </c>
      <c r="AE99" s="72">
        <f>SUM(AE98*$AE$4)</f>
        <v>0</v>
      </c>
      <c r="AF99" s="72">
        <f>SUM(AF98*$AE$4)</f>
        <v>0</v>
      </c>
      <c r="AG99" s="72">
        <f t="shared" ref="AG99:AO99" si="247">SUM(AG98*$AE$4)</f>
        <v>0</v>
      </c>
      <c r="AH99" s="72">
        <f t="shared" si="247"/>
        <v>0</v>
      </c>
      <c r="AI99" s="72">
        <f t="shared" si="247"/>
        <v>0</v>
      </c>
      <c r="AJ99" s="72">
        <f t="shared" si="247"/>
        <v>0</v>
      </c>
      <c r="AK99" s="72">
        <f t="shared" si="247"/>
        <v>0</v>
      </c>
      <c r="AL99" s="72">
        <f t="shared" si="247"/>
        <v>0</v>
      </c>
      <c r="AM99" s="72">
        <f t="shared" si="247"/>
        <v>0</v>
      </c>
      <c r="AN99" s="72">
        <f t="shared" si="247"/>
        <v>0</v>
      </c>
      <c r="AO99" s="72">
        <f t="shared" si="247"/>
        <v>0</v>
      </c>
      <c r="AP99" s="72">
        <f t="shared" ref="AP99:AQ99" si="248">SUM(AP98*$AE$4)</f>
        <v>0</v>
      </c>
      <c r="AQ99" s="72">
        <f t="shared" si="248"/>
        <v>0</v>
      </c>
      <c r="AR99" s="67"/>
    </row>
    <row r="100" spans="2:161" ht="13.5" x14ac:dyDescent="0.25">
      <c r="B100" s="196">
        <f t="shared" si="144"/>
        <v>37500</v>
      </c>
      <c r="C100" s="200">
        <f t="shared" si="141"/>
        <v>22.75</v>
      </c>
      <c r="D100" s="200">
        <v>1244</v>
      </c>
      <c r="E100" s="196">
        <v>129898</v>
      </c>
      <c r="F100" s="196">
        <f t="shared" si="202"/>
        <v>11008136</v>
      </c>
      <c r="G100" s="196">
        <f t="shared" si="145"/>
        <v>13209763.199999999</v>
      </c>
      <c r="H100" s="197">
        <f>(E100*$D$5)/B100</f>
        <v>4.1567360000000004</v>
      </c>
      <c r="I100" s="197">
        <f t="shared" si="128"/>
        <v>352.26035200000013</v>
      </c>
      <c r="J100" s="198">
        <f t="shared" si="143"/>
        <v>29.355029333333345</v>
      </c>
      <c r="K100" s="198">
        <f t="shared" si="239"/>
        <v>0.7217201188624921</v>
      </c>
      <c r="L100" s="199">
        <f t="shared" si="146"/>
        <v>53444.714700800003</v>
      </c>
      <c r="M100" s="216"/>
      <c r="N100" s="57"/>
      <c r="O100" s="8"/>
      <c r="P100" s="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C100" s="70" t="s">
        <v>66</v>
      </c>
      <c r="AD100" s="71">
        <v>0</v>
      </c>
      <c r="AE100" s="72">
        <f>AE98</f>
        <v>0</v>
      </c>
      <c r="AF100" s="72">
        <f>SUM(AE100+AF98)</f>
        <v>0</v>
      </c>
      <c r="AG100" s="72">
        <f t="shared" ref="AG100:AO100" si="249">SUM(AF100+AG98)</f>
        <v>0</v>
      </c>
      <c r="AH100" s="72">
        <f t="shared" si="249"/>
        <v>0</v>
      </c>
      <c r="AI100" s="72">
        <f t="shared" si="249"/>
        <v>0</v>
      </c>
      <c r="AJ100" s="72">
        <f t="shared" si="249"/>
        <v>0</v>
      </c>
      <c r="AK100" s="72">
        <f t="shared" si="249"/>
        <v>0</v>
      </c>
      <c r="AL100" s="72">
        <f t="shared" si="249"/>
        <v>0</v>
      </c>
      <c r="AM100" s="72">
        <f t="shared" si="249"/>
        <v>0</v>
      </c>
      <c r="AN100" s="72">
        <f t="shared" si="249"/>
        <v>0</v>
      </c>
      <c r="AO100" s="72">
        <f t="shared" si="249"/>
        <v>0</v>
      </c>
      <c r="AP100" s="72">
        <f t="shared" ref="AP100:AQ100" si="250">SUM(AO100+AP98)</f>
        <v>0</v>
      </c>
      <c r="AQ100" s="72">
        <f t="shared" si="250"/>
        <v>0</v>
      </c>
      <c r="AR100" s="72"/>
    </row>
    <row r="101" spans="2:161" ht="13.5" x14ac:dyDescent="0.25">
      <c r="B101" s="196">
        <f t="shared" si="144"/>
        <v>37500</v>
      </c>
      <c r="C101" s="200">
        <f t="shared" si="141"/>
        <v>23</v>
      </c>
      <c r="D101" s="200">
        <v>1244.25</v>
      </c>
      <c r="E101" s="196">
        <v>127416</v>
      </c>
      <c r="F101" s="196">
        <f t="shared" si="202"/>
        <v>11135552</v>
      </c>
      <c r="G101" s="196">
        <f t="shared" si="145"/>
        <v>13362662.4</v>
      </c>
      <c r="H101" s="197">
        <f t="shared" ref="H101" si="251">(E101*$D$5)/B101</f>
        <v>4.0773119999999992</v>
      </c>
      <c r="I101" s="197">
        <f t="shared" si="128"/>
        <v>356.33766400000013</v>
      </c>
      <c r="J101" s="198">
        <f t="shared" si="143"/>
        <v>29.694805333333345</v>
      </c>
      <c r="K101" s="198">
        <f t="shared" si="239"/>
        <v>0.73577886607647414</v>
      </c>
      <c r="L101" s="199">
        <f t="shared" si="146"/>
        <v>53568.6649856</v>
      </c>
      <c r="M101" s="216"/>
      <c r="N101" s="57"/>
      <c r="O101" s="57"/>
      <c r="P101" s="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C101" s="70" t="s">
        <v>67</v>
      </c>
      <c r="AD101" s="71">
        <v>0</v>
      </c>
      <c r="AE101" s="72">
        <f>SUM(AE100*$AE$4)</f>
        <v>0</v>
      </c>
      <c r="AF101" s="72">
        <f>SUM(AF100*$AE$4)</f>
        <v>0</v>
      </c>
      <c r="AG101" s="72">
        <f t="shared" ref="AG101:AO101" si="252">SUM(AG100*$AE$4)</f>
        <v>0</v>
      </c>
      <c r="AH101" s="72">
        <f t="shared" si="252"/>
        <v>0</v>
      </c>
      <c r="AI101" s="72">
        <f t="shared" si="252"/>
        <v>0</v>
      </c>
      <c r="AJ101" s="72">
        <f t="shared" si="252"/>
        <v>0</v>
      </c>
      <c r="AK101" s="72">
        <f t="shared" si="252"/>
        <v>0</v>
      </c>
      <c r="AL101" s="72">
        <f t="shared" si="252"/>
        <v>0</v>
      </c>
      <c r="AM101" s="72">
        <f t="shared" si="252"/>
        <v>0</v>
      </c>
      <c r="AN101" s="72">
        <f t="shared" si="252"/>
        <v>0</v>
      </c>
      <c r="AO101" s="72">
        <f t="shared" si="252"/>
        <v>0</v>
      </c>
      <c r="AP101" s="72">
        <f t="shared" ref="AP101:AQ101" si="253">SUM(AP100*$AE$4)</f>
        <v>0</v>
      </c>
      <c r="AQ101" s="72">
        <f t="shared" si="253"/>
        <v>0</v>
      </c>
      <c r="AR101" s="72"/>
    </row>
    <row r="102" spans="2:161" ht="13.5" x14ac:dyDescent="0.25">
      <c r="B102" s="196">
        <f t="shared" si="144"/>
        <v>37500</v>
      </c>
      <c r="C102" s="200">
        <f t="shared" si="141"/>
        <v>23.25</v>
      </c>
      <c r="D102" s="200">
        <v>1244.5</v>
      </c>
      <c r="E102" s="196">
        <v>124940</v>
      </c>
      <c r="F102" s="196">
        <f t="shared" si="202"/>
        <v>11260492</v>
      </c>
      <c r="G102" s="196">
        <f t="shared" si="145"/>
        <v>13512590.4</v>
      </c>
      <c r="H102" s="197">
        <f t="shared" ref="H102" si="254">(E102*$D$4)/B102</f>
        <v>3.9980799999999999</v>
      </c>
      <c r="I102" s="197">
        <f t="shared" si="128"/>
        <v>360.33574400000015</v>
      </c>
      <c r="J102" s="198">
        <f t="shared" si="143"/>
        <v>30.02797866666668</v>
      </c>
      <c r="K102" s="198">
        <f t="shared" si="239"/>
        <v>0.75036017288298384</v>
      </c>
      <c r="L102" s="199">
        <f t="shared" si="146"/>
        <v>53690.206617600008</v>
      </c>
      <c r="M102" s="216"/>
      <c r="N102" s="57"/>
      <c r="O102" s="57"/>
      <c r="P102" s="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C102" s="70" t="s">
        <v>68</v>
      </c>
      <c r="AD102" s="71">
        <f>SUM(AD99/$AQ$4)</f>
        <v>0</v>
      </c>
      <c r="AE102" s="72">
        <v>0</v>
      </c>
      <c r="AF102" s="72">
        <f>SUM((AF99)/$AQ$4)</f>
        <v>0</v>
      </c>
      <c r="AG102" s="72">
        <f t="shared" ref="AG102:AO102" si="255">SUM((AG99)/$AQ$4)</f>
        <v>0</v>
      </c>
      <c r="AH102" s="72">
        <f t="shared" si="255"/>
        <v>0</v>
      </c>
      <c r="AI102" s="72">
        <f t="shared" si="255"/>
        <v>0</v>
      </c>
      <c r="AJ102" s="72">
        <f t="shared" si="255"/>
        <v>0</v>
      </c>
      <c r="AK102" s="72">
        <f t="shared" si="255"/>
        <v>0</v>
      </c>
      <c r="AL102" s="72">
        <f t="shared" si="255"/>
        <v>0</v>
      </c>
      <c r="AM102" s="72">
        <f t="shared" si="255"/>
        <v>0</v>
      </c>
      <c r="AN102" s="72">
        <f t="shared" si="255"/>
        <v>0</v>
      </c>
      <c r="AO102" s="72">
        <f t="shared" si="255"/>
        <v>0</v>
      </c>
      <c r="AP102" s="72">
        <f>SUM((AP99)/$AQ$4)</f>
        <v>0</v>
      </c>
      <c r="AQ102" s="72">
        <f>SUM((AQ99)/$AQ$4)</f>
        <v>0</v>
      </c>
      <c r="AR102" s="72"/>
    </row>
    <row r="103" spans="2:161" ht="13.5" x14ac:dyDescent="0.25">
      <c r="B103" s="196">
        <f t="shared" si="144"/>
        <v>37500</v>
      </c>
      <c r="C103" s="200">
        <f t="shared" si="141"/>
        <v>23.5</v>
      </c>
      <c r="D103" s="200">
        <v>1244.75</v>
      </c>
      <c r="E103" s="196">
        <v>124374</v>
      </c>
      <c r="F103" s="196">
        <f t="shared" si="202"/>
        <v>11384866</v>
      </c>
      <c r="G103" s="196">
        <f t="shared" si="145"/>
        <v>13661839.199999999</v>
      </c>
      <c r="H103" s="197">
        <f>(E103*$D$5)/B103</f>
        <v>3.9799679999999995</v>
      </c>
      <c r="I103" s="197">
        <f t="shared" si="128"/>
        <v>364.31571200000013</v>
      </c>
      <c r="J103" s="198">
        <f t="shared" si="143"/>
        <v>30.359642666666677</v>
      </c>
      <c r="K103" s="198">
        <f t="shared" si="239"/>
        <v>0.75377490472285213</v>
      </c>
      <c r="L103" s="199">
        <f t="shared" si="146"/>
        <v>53811.197644800006</v>
      </c>
      <c r="M103" s="216"/>
      <c r="N103" s="57"/>
      <c r="O103" s="57"/>
      <c r="P103" s="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C103" s="70" t="s">
        <v>70</v>
      </c>
      <c r="AD103" s="71">
        <f>SUM(AD102/12)</f>
        <v>0</v>
      </c>
      <c r="AE103" s="72">
        <f>SUM(AE102/12)</f>
        <v>0</v>
      </c>
      <c r="AF103" s="72">
        <f>SUM(AF102/12)</f>
        <v>0</v>
      </c>
      <c r="AG103" s="72">
        <f t="shared" ref="AG103:AO103" si="256">SUM(AG102/12)</f>
        <v>0</v>
      </c>
      <c r="AH103" s="72">
        <f t="shared" si="256"/>
        <v>0</v>
      </c>
      <c r="AI103" s="72">
        <f t="shared" si="256"/>
        <v>0</v>
      </c>
      <c r="AJ103" s="72">
        <f t="shared" si="256"/>
        <v>0</v>
      </c>
      <c r="AK103" s="72">
        <f t="shared" si="256"/>
        <v>0</v>
      </c>
      <c r="AL103" s="72">
        <f t="shared" si="256"/>
        <v>0</v>
      </c>
      <c r="AM103" s="72">
        <f t="shared" si="256"/>
        <v>0</v>
      </c>
      <c r="AN103" s="72">
        <f t="shared" si="256"/>
        <v>0</v>
      </c>
      <c r="AO103" s="72">
        <f t="shared" si="256"/>
        <v>0</v>
      </c>
      <c r="AP103" s="72">
        <f t="shared" ref="AP103:AQ103" si="257">SUM(AP102/12)</f>
        <v>0</v>
      </c>
      <c r="AQ103" s="72">
        <f t="shared" si="257"/>
        <v>0</v>
      </c>
      <c r="AR103" s="72"/>
    </row>
    <row r="104" spans="2:161" ht="13.5" x14ac:dyDescent="0.25">
      <c r="B104" s="196">
        <f t="shared" si="144"/>
        <v>37500</v>
      </c>
      <c r="C104" s="200">
        <f t="shared" si="141"/>
        <v>23.75</v>
      </c>
      <c r="D104" s="200">
        <v>1245</v>
      </c>
      <c r="E104" s="196">
        <v>123809</v>
      </c>
      <c r="F104" s="196">
        <f t="shared" si="202"/>
        <v>11508675</v>
      </c>
      <c r="G104" s="196">
        <f t="shared" si="145"/>
        <v>13810410</v>
      </c>
      <c r="H104" s="197">
        <f t="shared" ref="H104" si="258">(E104*$D$5)/B104</f>
        <v>3.9618879999999996</v>
      </c>
      <c r="I104" s="197">
        <f t="shared" si="128"/>
        <v>368.27760000000012</v>
      </c>
      <c r="J104" s="198">
        <f t="shared" si="143"/>
        <v>30.689800000000009</v>
      </c>
      <c r="K104" s="198">
        <f t="shared" si="239"/>
        <v>0.75721474206237038</v>
      </c>
      <c r="L104" s="199">
        <f t="shared" si="146"/>
        <v>53931.639040000002</v>
      </c>
      <c r="M104" s="216"/>
      <c r="N104" s="57"/>
      <c r="O104" s="57"/>
      <c r="P104" s="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C104" s="70" t="s">
        <v>69</v>
      </c>
      <c r="AD104" s="71">
        <f>AD102</f>
        <v>0</v>
      </c>
      <c r="AE104" s="72">
        <f>SUM(AD102+AE102)</f>
        <v>0</v>
      </c>
      <c r="AF104" s="72">
        <f>SUM(AE104+AF102)</f>
        <v>0</v>
      </c>
      <c r="AG104" s="72">
        <f t="shared" ref="AG104:AO104" si="259">SUM(AF104+AG102)</f>
        <v>0</v>
      </c>
      <c r="AH104" s="72">
        <f t="shared" si="259"/>
        <v>0</v>
      </c>
      <c r="AI104" s="72">
        <f t="shared" si="259"/>
        <v>0</v>
      </c>
      <c r="AJ104" s="72">
        <f t="shared" si="259"/>
        <v>0</v>
      </c>
      <c r="AK104" s="72">
        <f t="shared" si="259"/>
        <v>0</v>
      </c>
      <c r="AL104" s="72">
        <f t="shared" si="259"/>
        <v>0</v>
      </c>
      <c r="AM104" s="72">
        <f t="shared" si="259"/>
        <v>0</v>
      </c>
      <c r="AN104" s="72">
        <f t="shared" si="259"/>
        <v>0</v>
      </c>
      <c r="AO104" s="72">
        <f t="shared" si="259"/>
        <v>0</v>
      </c>
      <c r="AP104" s="72">
        <f t="shared" ref="AP104:AQ104" si="260">SUM(AO104+AP102)</f>
        <v>0</v>
      </c>
      <c r="AQ104" s="72">
        <f t="shared" si="260"/>
        <v>0</v>
      </c>
      <c r="AR104" s="72"/>
    </row>
    <row r="105" spans="2:161" ht="13.5" x14ac:dyDescent="0.25">
      <c r="B105" s="196">
        <f t="shared" si="144"/>
        <v>37500</v>
      </c>
      <c r="C105" s="200">
        <f t="shared" si="141"/>
        <v>24</v>
      </c>
      <c r="D105" s="200">
        <v>1245.25</v>
      </c>
      <c r="E105" s="196">
        <v>123245</v>
      </c>
      <c r="F105" s="196">
        <f t="shared" si="202"/>
        <v>11631920</v>
      </c>
      <c r="G105" s="196">
        <f t="shared" si="145"/>
        <v>13958304</v>
      </c>
      <c r="H105" s="197">
        <f t="shared" ref="H105" si="261">(E105*$D$4)/B105</f>
        <v>3.9438399999999998</v>
      </c>
      <c r="I105" s="197">
        <f t="shared" si="128"/>
        <v>372.22144000000014</v>
      </c>
      <c r="J105" s="198">
        <f t="shared" si="143"/>
        <v>31.018453333333344</v>
      </c>
      <c r="K105" s="198">
        <f t="shared" si="239"/>
        <v>0.76067994644813186</v>
      </c>
      <c r="L105" s="199">
        <f t="shared" si="146"/>
        <v>54051.531776000003</v>
      </c>
      <c r="M105" s="216"/>
      <c r="N105" s="57"/>
      <c r="O105" s="57"/>
      <c r="P105" s="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C105" s="70" t="s">
        <v>71</v>
      </c>
      <c r="AD105" s="71">
        <f>AD103</f>
        <v>0</v>
      </c>
      <c r="AE105" s="72">
        <f>SUM(AE104/12)</f>
        <v>0</v>
      </c>
      <c r="AF105" s="72">
        <f>SUM(AF104/12)</f>
        <v>0</v>
      </c>
      <c r="AG105" s="72">
        <f t="shared" ref="AG105:AO105" si="262">SUM(AG104/12)</f>
        <v>0</v>
      </c>
      <c r="AH105" s="72">
        <f t="shared" si="262"/>
        <v>0</v>
      </c>
      <c r="AI105" s="72">
        <f t="shared" si="262"/>
        <v>0</v>
      </c>
      <c r="AJ105" s="72">
        <f t="shared" si="262"/>
        <v>0</v>
      </c>
      <c r="AK105" s="72">
        <f t="shared" si="262"/>
        <v>0</v>
      </c>
      <c r="AL105" s="72">
        <f t="shared" si="262"/>
        <v>0</v>
      </c>
      <c r="AM105" s="72">
        <f t="shared" si="262"/>
        <v>0</v>
      </c>
      <c r="AN105" s="72">
        <f t="shared" si="262"/>
        <v>0</v>
      </c>
      <c r="AO105" s="72">
        <f t="shared" si="262"/>
        <v>0</v>
      </c>
      <c r="AP105" s="72">
        <f t="shared" ref="AP105:AQ105" si="263">SUM(AP104/12)</f>
        <v>0</v>
      </c>
      <c r="AQ105" s="72">
        <f t="shared" si="263"/>
        <v>0</v>
      </c>
      <c r="AR105" s="72"/>
    </row>
    <row r="106" spans="2:161" ht="14.25" thickBot="1" x14ac:dyDescent="0.3">
      <c r="B106" s="196">
        <f t="shared" si="144"/>
        <v>37500</v>
      </c>
      <c r="C106" s="200">
        <f t="shared" si="141"/>
        <v>24.25</v>
      </c>
      <c r="D106" s="200">
        <v>1245.5</v>
      </c>
      <c r="E106" s="196">
        <v>122682</v>
      </c>
      <c r="F106" s="196">
        <f t="shared" si="202"/>
        <v>11754602</v>
      </c>
      <c r="G106" s="196">
        <f t="shared" si="145"/>
        <v>14105522.4</v>
      </c>
      <c r="H106" s="197">
        <f t="shared" ref="H106" si="264">(E106*$D$5)/B106</f>
        <v>3.925824</v>
      </c>
      <c r="I106" s="197">
        <f t="shared" si="128"/>
        <v>376.14726400000012</v>
      </c>
      <c r="J106" s="198">
        <f t="shared" si="143"/>
        <v>31.345605333333342</v>
      </c>
      <c r="K106" s="198">
        <f t="shared" si="239"/>
        <v>0.76417078299995111</v>
      </c>
      <c r="L106" s="199">
        <f t="shared" si="146"/>
        <v>54170.876825600004</v>
      </c>
      <c r="M106" s="216"/>
      <c r="N106" s="58"/>
      <c r="O106" s="57"/>
      <c r="P106" s="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C106" s="73" t="s">
        <v>72</v>
      </c>
      <c r="AD106" s="74">
        <f>L9</f>
        <v>42736</v>
      </c>
      <c r="AE106" s="74">
        <f>$L$9+AE104*30.4</f>
        <v>42736</v>
      </c>
      <c r="AF106" s="74">
        <f>$L$9+AF104*30.4</f>
        <v>42736</v>
      </c>
      <c r="AG106" s="74">
        <f t="shared" ref="AG106:AO106" si="265">$L$9+AG104*30.4</f>
        <v>42736</v>
      </c>
      <c r="AH106" s="74">
        <f t="shared" si="265"/>
        <v>42736</v>
      </c>
      <c r="AI106" s="74">
        <f t="shared" si="265"/>
        <v>42736</v>
      </c>
      <c r="AJ106" s="74">
        <f t="shared" si="265"/>
        <v>42736</v>
      </c>
      <c r="AK106" s="74">
        <f t="shared" si="265"/>
        <v>42736</v>
      </c>
      <c r="AL106" s="74">
        <f t="shared" si="265"/>
        <v>42736</v>
      </c>
      <c r="AM106" s="74">
        <f t="shared" si="265"/>
        <v>42736</v>
      </c>
      <c r="AN106" s="74">
        <f t="shared" si="265"/>
        <v>42736</v>
      </c>
      <c r="AO106" s="74">
        <f t="shared" si="265"/>
        <v>42736</v>
      </c>
      <c r="AP106" s="74">
        <f t="shared" ref="AP106:AQ106" si="266">$L$9+AP104*30.4</f>
        <v>42736</v>
      </c>
      <c r="AQ106" s="74">
        <f t="shared" si="266"/>
        <v>42736</v>
      </c>
      <c r="AR106" s="74"/>
    </row>
    <row r="107" spans="2:161" ht="13.5" x14ac:dyDescent="0.25">
      <c r="B107" s="196">
        <f t="shared" si="144"/>
        <v>37500</v>
      </c>
      <c r="C107" s="200">
        <f t="shared" si="141"/>
        <v>24.5</v>
      </c>
      <c r="D107" s="200">
        <v>1245.75</v>
      </c>
      <c r="E107" s="196">
        <v>122121</v>
      </c>
      <c r="F107" s="196">
        <f t="shared" si="202"/>
        <v>11876723</v>
      </c>
      <c r="G107" s="196">
        <f t="shared" si="145"/>
        <v>14252067.6</v>
      </c>
      <c r="H107" s="197">
        <f t="shared" ref="H107" si="267">(E107*$D$4)/B107</f>
        <v>3.9078719999999993</v>
      </c>
      <c r="I107" s="197">
        <f t="shared" si="128"/>
        <v>380.05513600000012</v>
      </c>
      <c r="J107" s="198">
        <f t="shared" si="143"/>
        <v>31.671261333333344</v>
      </c>
      <c r="K107" s="198">
        <f t="shared" si="239"/>
        <v>0.76768123418576673</v>
      </c>
      <c r="L107" s="199">
        <f t="shared" si="146"/>
        <v>54289.676134400004</v>
      </c>
      <c r="M107" s="216"/>
      <c r="N107" s="58"/>
      <c r="O107" s="57"/>
      <c r="P107" s="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</row>
    <row r="108" spans="2:161" ht="13.5" x14ac:dyDescent="0.25">
      <c r="B108" s="196">
        <f t="shared" si="144"/>
        <v>37500</v>
      </c>
      <c r="C108" s="200">
        <f t="shared" si="141"/>
        <v>24.75</v>
      </c>
      <c r="D108" s="200">
        <v>1246</v>
      </c>
      <c r="E108" s="196">
        <v>121561</v>
      </c>
      <c r="F108" s="196">
        <f t="shared" si="202"/>
        <v>11998284</v>
      </c>
      <c r="G108" s="196">
        <f t="shared" si="145"/>
        <v>14397940.799999999</v>
      </c>
      <c r="H108" s="197">
        <f>(E108*$D$5)/B108</f>
        <v>3.8899519999999996</v>
      </c>
      <c r="I108" s="197">
        <f t="shared" si="128"/>
        <v>383.94508800000011</v>
      </c>
      <c r="J108" s="198">
        <f t="shared" si="143"/>
        <v>31.995424000000011</v>
      </c>
      <c r="K108" s="198">
        <f t="shared" si="239"/>
        <v>0.77121774253255571</v>
      </c>
      <c r="L108" s="199">
        <f t="shared" si="146"/>
        <v>54407.930675200005</v>
      </c>
      <c r="M108" s="216"/>
      <c r="N108" s="57"/>
      <c r="O108" s="57"/>
      <c r="P108" s="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E108" s="213" t="s">
        <v>104</v>
      </c>
    </row>
    <row r="109" spans="2:161" ht="13.5" x14ac:dyDescent="0.25">
      <c r="B109" s="196"/>
      <c r="C109" s="200"/>
      <c r="D109" s="200"/>
      <c r="E109" s="196"/>
      <c r="F109" s="196"/>
      <c r="G109" s="196"/>
      <c r="H109" s="197"/>
      <c r="I109" s="197"/>
      <c r="J109" s="198"/>
      <c r="K109" s="198"/>
      <c r="L109" s="199"/>
      <c r="M109" s="216"/>
      <c r="N109" s="57"/>
      <c r="O109" s="57"/>
      <c r="P109" s="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C109" s="88"/>
      <c r="AE109" s="213" t="s">
        <v>107</v>
      </c>
    </row>
    <row r="110" spans="2:161" ht="13.5" x14ac:dyDescent="0.25">
      <c r="B110" s="196"/>
      <c r="C110" s="200"/>
      <c r="D110" s="200"/>
      <c r="E110" s="196"/>
      <c r="F110" s="196"/>
      <c r="G110" s="196"/>
      <c r="H110" s="197"/>
      <c r="I110" s="197"/>
      <c r="J110" s="198"/>
      <c r="K110" s="198"/>
      <c r="L110" s="199"/>
      <c r="M110" s="216"/>
      <c r="N110" s="57"/>
      <c r="O110" s="57"/>
      <c r="P110" s="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C110" s="89"/>
    </row>
    <row r="111" spans="2:161" ht="13.5" x14ac:dyDescent="0.25">
      <c r="B111" s="196"/>
      <c r="C111" s="200"/>
      <c r="D111" s="200"/>
      <c r="E111" s="196"/>
      <c r="F111" s="196"/>
      <c r="G111" s="196"/>
      <c r="H111" s="197"/>
      <c r="I111" s="197"/>
      <c r="J111" s="198"/>
      <c r="K111" s="198"/>
      <c r="L111" s="199"/>
      <c r="M111" s="216"/>
      <c r="N111" s="57"/>
      <c r="O111" s="57"/>
      <c r="P111" s="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C111" s="94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</row>
    <row r="112" spans="2:161" ht="13.5" x14ac:dyDescent="0.25">
      <c r="B112" s="196"/>
      <c r="C112" s="200"/>
      <c r="D112" s="200"/>
      <c r="E112" s="196"/>
      <c r="F112" s="196"/>
      <c r="G112" s="196"/>
      <c r="H112" s="197"/>
      <c r="I112" s="197"/>
      <c r="J112" s="198"/>
      <c r="K112" s="198"/>
      <c r="L112" s="199"/>
      <c r="M112" s="216"/>
      <c r="N112" s="57"/>
      <c r="O112" s="57"/>
      <c r="P112" s="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C112" s="93"/>
      <c r="AD112" s="92"/>
      <c r="AE112" s="92"/>
      <c r="AF112" s="92"/>
      <c r="AG112" s="92"/>
      <c r="AH112" s="92"/>
      <c r="AI112" s="92"/>
      <c r="AJ112" s="92"/>
    </row>
    <row r="113" spans="2:36" ht="13.5" x14ac:dyDescent="0.25">
      <c r="B113" s="196"/>
      <c r="C113" s="200"/>
      <c r="D113" s="200"/>
      <c r="E113" s="196"/>
      <c r="F113" s="196"/>
      <c r="G113" s="196"/>
      <c r="H113" s="197"/>
      <c r="I113" s="197"/>
      <c r="J113" s="198"/>
      <c r="K113" s="198"/>
      <c r="L113" s="199"/>
      <c r="M113" s="216"/>
      <c r="N113" s="57"/>
      <c r="O113" s="57"/>
      <c r="P113" s="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C113" s="93"/>
      <c r="AE113" s="92"/>
      <c r="AF113" s="92"/>
      <c r="AG113" s="92"/>
      <c r="AH113" s="92"/>
      <c r="AI113" s="92"/>
      <c r="AJ113" s="92"/>
    </row>
    <row r="114" spans="2:36" ht="13.5" x14ac:dyDescent="0.25">
      <c r="B114" s="196"/>
      <c r="C114" s="200"/>
      <c r="D114" s="200"/>
      <c r="E114" s="196"/>
      <c r="F114" s="196"/>
      <c r="G114" s="196"/>
      <c r="H114" s="197"/>
      <c r="I114" s="197"/>
      <c r="J114" s="198"/>
      <c r="K114" s="198"/>
      <c r="L114" s="199"/>
      <c r="M114" s="216"/>
      <c r="N114" s="57"/>
      <c r="O114" s="57"/>
      <c r="P114" s="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C114" s="93"/>
      <c r="AE114" s="92"/>
      <c r="AF114" s="92"/>
      <c r="AG114" s="92"/>
      <c r="AH114" s="92"/>
      <c r="AI114" s="92"/>
      <c r="AJ114" s="92"/>
    </row>
    <row r="115" spans="2:36" ht="13.5" x14ac:dyDescent="0.25">
      <c r="B115" s="196"/>
      <c r="C115" s="200"/>
      <c r="D115" s="200"/>
      <c r="E115" s="196"/>
      <c r="F115" s="196"/>
      <c r="G115" s="196"/>
      <c r="H115" s="197"/>
      <c r="I115" s="197"/>
      <c r="J115" s="198"/>
      <c r="K115" s="198"/>
      <c r="L115" s="199"/>
      <c r="M115" s="216"/>
      <c r="N115" s="57"/>
      <c r="O115" s="57"/>
      <c r="P115" s="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C115" s="93"/>
      <c r="AE115" s="92"/>
      <c r="AF115" s="92"/>
      <c r="AG115" s="92"/>
      <c r="AH115" s="92"/>
      <c r="AI115" s="92"/>
      <c r="AJ115" s="92"/>
    </row>
    <row r="116" spans="2:36" ht="13.5" x14ac:dyDescent="0.25">
      <c r="B116" s="196"/>
      <c r="C116" s="200"/>
      <c r="D116" s="200"/>
      <c r="E116" s="196"/>
      <c r="F116" s="196"/>
      <c r="G116" s="196"/>
      <c r="H116" s="197"/>
      <c r="I116" s="197"/>
      <c r="J116" s="198"/>
      <c r="K116" s="198"/>
      <c r="L116" s="199"/>
      <c r="M116" s="216"/>
      <c r="N116" s="57"/>
      <c r="O116" s="57"/>
      <c r="P116" s="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C116" s="93"/>
      <c r="AD116" s="92"/>
      <c r="AE116" s="92"/>
      <c r="AF116" s="92"/>
      <c r="AG116" s="92"/>
      <c r="AH116" s="92"/>
      <c r="AI116" s="92"/>
      <c r="AJ116" s="92"/>
    </row>
    <row r="117" spans="2:36" ht="13.5" x14ac:dyDescent="0.25">
      <c r="B117" s="196"/>
      <c r="C117" s="200"/>
      <c r="D117" s="200"/>
      <c r="E117" s="196"/>
      <c r="F117" s="196"/>
      <c r="G117" s="196"/>
      <c r="H117" s="197"/>
      <c r="I117" s="197"/>
      <c r="J117" s="198"/>
      <c r="K117" s="198"/>
      <c r="L117" s="199"/>
      <c r="M117" s="216"/>
      <c r="N117" s="57"/>
      <c r="O117" s="57"/>
      <c r="P117" s="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C117" s="93"/>
      <c r="AE117" s="92"/>
      <c r="AF117" s="92"/>
      <c r="AG117" s="92"/>
      <c r="AH117" s="92"/>
      <c r="AI117" s="92"/>
      <c r="AJ117" s="92"/>
    </row>
    <row r="118" spans="2:36" ht="13.5" x14ac:dyDescent="0.25">
      <c r="B118" s="196"/>
      <c r="C118" s="200"/>
      <c r="D118" s="200"/>
      <c r="E118" s="196"/>
      <c r="F118" s="196"/>
      <c r="G118" s="196"/>
      <c r="H118" s="197"/>
      <c r="I118" s="197"/>
      <c r="J118" s="198"/>
      <c r="K118" s="198"/>
      <c r="L118" s="199"/>
      <c r="M118" s="216"/>
      <c r="N118" s="57"/>
      <c r="O118" s="57"/>
      <c r="P118" s="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C118" s="93"/>
      <c r="AE118" s="92"/>
      <c r="AF118" s="92"/>
      <c r="AG118" s="92"/>
      <c r="AH118" s="92"/>
      <c r="AI118" s="92"/>
      <c r="AJ118" s="92"/>
    </row>
    <row r="119" spans="2:36" ht="13.5" x14ac:dyDescent="0.25">
      <c r="B119" s="196"/>
      <c r="C119" s="200"/>
      <c r="D119" s="200"/>
      <c r="E119" s="196"/>
      <c r="F119" s="196"/>
      <c r="G119" s="196"/>
      <c r="H119" s="197"/>
      <c r="I119" s="197"/>
      <c r="J119" s="198"/>
      <c r="K119" s="198"/>
      <c r="L119" s="199"/>
      <c r="M119" s="216"/>
      <c r="N119" s="57"/>
      <c r="O119" s="57"/>
      <c r="P119" s="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C119" s="93"/>
    </row>
    <row r="120" spans="2:36" ht="13.5" x14ac:dyDescent="0.25">
      <c r="B120" s="196"/>
      <c r="C120" s="200"/>
      <c r="D120" s="200"/>
      <c r="E120" s="196"/>
      <c r="F120" s="196"/>
      <c r="G120" s="196"/>
      <c r="H120" s="197"/>
      <c r="I120" s="197"/>
      <c r="J120" s="198"/>
      <c r="K120" s="198"/>
      <c r="L120" s="199"/>
      <c r="M120" s="216"/>
      <c r="N120" s="57"/>
      <c r="O120" s="57"/>
      <c r="P120" s="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C120" s="93"/>
      <c r="AE120" s="92"/>
      <c r="AF120" s="92"/>
      <c r="AG120" s="92"/>
      <c r="AH120" s="92"/>
    </row>
    <row r="121" spans="2:36" ht="13.5" x14ac:dyDescent="0.25">
      <c r="B121" s="196"/>
      <c r="C121" s="200"/>
      <c r="D121" s="200"/>
      <c r="E121" s="196"/>
      <c r="F121" s="196"/>
      <c r="G121" s="196"/>
      <c r="H121" s="197"/>
      <c r="I121" s="197"/>
      <c r="J121" s="198"/>
      <c r="K121" s="198"/>
      <c r="L121" s="199"/>
      <c r="M121" s="216"/>
      <c r="N121" s="57"/>
      <c r="O121" s="57"/>
      <c r="P121" s="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</row>
    <row r="122" spans="2:36" ht="13.5" x14ac:dyDescent="0.25">
      <c r="B122" s="196"/>
      <c r="C122" s="200"/>
      <c r="D122" s="200"/>
      <c r="E122" s="196"/>
      <c r="F122" s="196"/>
      <c r="G122" s="196"/>
      <c r="H122" s="197"/>
      <c r="I122" s="197"/>
      <c r="J122" s="198"/>
      <c r="K122" s="198"/>
      <c r="L122" s="199"/>
      <c r="M122" s="216"/>
      <c r="N122" s="57"/>
      <c r="O122" s="57"/>
      <c r="P122" s="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C122" s="93"/>
      <c r="AE122" s="92"/>
      <c r="AF122" s="92"/>
      <c r="AG122" s="92"/>
      <c r="AH122" s="92"/>
    </row>
    <row r="123" spans="2:36" ht="13.5" x14ac:dyDescent="0.25">
      <c r="B123" s="196"/>
      <c r="C123" s="200"/>
      <c r="D123" s="200"/>
      <c r="E123" s="196"/>
      <c r="F123" s="196"/>
      <c r="G123" s="196"/>
      <c r="H123" s="197"/>
      <c r="I123" s="197"/>
      <c r="J123" s="198"/>
      <c r="K123" s="198"/>
      <c r="L123" s="199"/>
      <c r="M123" s="198"/>
      <c r="N123" s="57"/>
      <c r="O123" s="57"/>
      <c r="P123" s="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C123" s="93"/>
      <c r="AE123" s="92"/>
      <c r="AF123" s="92"/>
      <c r="AG123" s="92"/>
      <c r="AH123" s="92"/>
    </row>
    <row r="124" spans="2:36" ht="13.5" x14ac:dyDescent="0.25">
      <c r="B124" s="196"/>
      <c r="C124" s="200"/>
      <c r="D124" s="200"/>
      <c r="E124" s="196"/>
      <c r="F124" s="196"/>
      <c r="G124" s="196"/>
      <c r="H124" s="197"/>
      <c r="I124" s="197"/>
      <c r="J124" s="198"/>
      <c r="K124" s="198"/>
      <c r="L124" s="199"/>
      <c r="M124" s="198"/>
      <c r="N124" s="57"/>
      <c r="O124" s="57"/>
      <c r="P124" s="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</row>
    <row r="125" spans="2:36" ht="13.5" x14ac:dyDescent="0.25">
      <c r="B125" s="196"/>
      <c r="C125" s="200"/>
      <c r="D125" s="200"/>
      <c r="E125" s="196"/>
      <c r="F125" s="196"/>
      <c r="G125" s="196"/>
      <c r="H125" s="197"/>
      <c r="I125" s="197"/>
      <c r="J125" s="198"/>
      <c r="K125" s="198"/>
      <c r="L125" s="199"/>
      <c r="M125" s="198"/>
      <c r="N125" s="57"/>
      <c r="O125" s="57"/>
      <c r="P125" s="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</row>
    <row r="126" spans="2:36" ht="13.5" x14ac:dyDescent="0.25">
      <c r="B126" s="196"/>
      <c r="C126" s="200"/>
      <c r="D126" s="200"/>
      <c r="E126" s="196"/>
      <c r="F126" s="196"/>
      <c r="G126" s="196"/>
      <c r="H126" s="197"/>
      <c r="I126" s="197"/>
      <c r="J126" s="198"/>
      <c r="K126" s="198"/>
      <c r="L126" s="199"/>
      <c r="M126" s="198"/>
      <c r="N126" s="57"/>
      <c r="O126" s="57"/>
      <c r="P126" s="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</row>
    <row r="127" spans="2:36" ht="13.5" x14ac:dyDescent="0.25">
      <c r="B127" s="196"/>
      <c r="C127" s="200"/>
      <c r="D127" s="200"/>
      <c r="E127" s="196"/>
      <c r="F127" s="196"/>
      <c r="G127" s="196"/>
      <c r="H127" s="197"/>
      <c r="I127" s="197"/>
      <c r="J127" s="198"/>
      <c r="K127" s="198"/>
      <c r="L127" s="199"/>
      <c r="M127" s="198"/>
      <c r="N127" s="57"/>
      <c r="O127" s="57"/>
      <c r="P127" s="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</row>
    <row r="128" spans="2:36" ht="13.5" x14ac:dyDescent="0.25">
      <c r="B128" s="196"/>
      <c r="C128" s="200"/>
      <c r="D128" s="200"/>
      <c r="E128" s="196"/>
      <c r="F128" s="196"/>
      <c r="G128" s="196"/>
      <c r="H128" s="197"/>
      <c r="I128" s="197"/>
      <c r="J128" s="198"/>
      <c r="K128" s="198"/>
      <c r="L128" s="199"/>
      <c r="M128" s="198"/>
      <c r="N128" s="57"/>
      <c r="O128" s="57"/>
      <c r="P128" s="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</row>
    <row r="129" spans="2:27" ht="13.5" x14ac:dyDescent="0.25">
      <c r="B129" s="196"/>
      <c r="C129" s="200"/>
      <c r="D129" s="200"/>
      <c r="E129" s="196"/>
      <c r="F129" s="196"/>
      <c r="G129" s="196"/>
      <c r="H129" s="197"/>
      <c r="I129" s="197"/>
      <c r="J129" s="198"/>
      <c r="K129" s="198"/>
      <c r="L129" s="199"/>
      <c r="M129" s="198"/>
      <c r="N129" s="57"/>
      <c r="O129" s="57"/>
      <c r="P129" s="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</row>
    <row r="130" spans="2:27" ht="13.5" x14ac:dyDescent="0.25">
      <c r="B130" s="196"/>
      <c r="C130" s="200"/>
      <c r="D130" s="200"/>
      <c r="E130" s="196"/>
      <c r="F130" s="196"/>
      <c r="G130" s="196"/>
      <c r="H130" s="197"/>
      <c r="I130" s="197"/>
      <c r="J130" s="198"/>
      <c r="K130" s="198"/>
      <c r="L130" s="199"/>
      <c r="M130" s="198"/>
      <c r="N130" s="57"/>
      <c r="O130" s="57"/>
      <c r="P130" s="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</row>
    <row r="131" spans="2:27" ht="13.5" x14ac:dyDescent="0.25">
      <c r="B131" s="196"/>
      <c r="C131" s="200"/>
      <c r="D131" s="200"/>
      <c r="E131" s="196"/>
      <c r="F131" s="196"/>
      <c r="G131" s="196"/>
      <c r="H131" s="197"/>
      <c r="I131" s="197"/>
      <c r="J131" s="198"/>
      <c r="K131" s="198"/>
      <c r="L131" s="199"/>
      <c r="M131" s="198"/>
      <c r="N131" s="57"/>
      <c r="O131" s="57"/>
      <c r="P131" s="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</row>
    <row r="132" spans="2:27" ht="13.5" x14ac:dyDescent="0.25">
      <c r="B132" s="196"/>
      <c r="C132" s="200"/>
      <c r="D132" s="200"/>
      <c r="E132" s="196"/>
      <c r="F132" s="196"/>
      <c r="G132" s="196"/>
      <c r="H132" s="197"/>
      <c r="I132" s="197"/>
      <c r="J132" s="198"/>
      <c r="K132" s="198"/>
      <c r="L132" s="199"/>
      <c r="M132" s="198"/>
      <c r="N132" s="57"/>
      <c r="O132" s="57"/>
      <c r="P132" s="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</row>
    <row r="133" spans="2:27" ht="13.5" x14ac:dyDescent="0.25">
      <c r="B133" s="196"/>
      <c r="C133" s="200"/>
      <c r="D133" s="200"/>
      <c r="E133" s="196"/>
      <c r="F133" s="196"/>
      <c r="G133" s="196"/>
      <c r="H133" s="197"/>
      <c r="I133" s="197"/>
      <c r="J133" s="198"/>
      <c r="K133" s="198"/>
      <c r="L133" s="199"/>
      <c r="M133" s="198"/>
      <c r="N133" s="57"/>
      <c r="O133" s="57"/>
      <c r="P133" s="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</row>
    <row r="134" spans="2:27" ht="13.5" x14ac:dyDescent="0.25">
      <c r="B134" s="196"/>
      <c r="C134" s="200"/>
      <c r="D134" s="200"/>
      <c r="E134" s="196"/>
      <c r="F134" s="196"/>
      <c r="G134" s="196"/>
      <c r="H134" s="197"/>
      <c r="I134" s="197"/>
      <c r="J134" s="198"/>
      <c r="K134" s="198"/>
      <c r="L134" s="199"/>
      <c r="M134" s="198"/>
      <c r="N134" s="57"/>
      <c r="O134" s="57"/>
      <c r="P134" s="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</row>
    <row r="135" spans="2:27" ht="13.5" x14ac:dyDescent="0.25">
      <c r="B135" s="196"/>
      <c r="C135" s="200"/>
      <c r="D135" s="200"/>
      <c r="E135" s="196"/>
      <c r="F135" s="196"/>
      <c r="G135" s="196"/>
      <c r="H135" s="197"/>
      <c r="I135" s="197"/>
      <c r="J135" s="198"/>
      <c r="K135" s="198"/>
      <c r="L135" s="199"/>
      <c r="M135" s="198"/>
      <c r="N135" s="57"/>
      <c r="O135" s="57"/>
      <c r="P135" s="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</row>
    <row r="136" spans="2:27" ht="13.5" x14ac:dyDescent="0.25">
      <c r="B136" s="196"/>
      <c r="C136" s="200"/>
      <c r="D136" s="200"/>
      <c r="E136" s="196"/>
      <c r="F136" s="196"/>
      <c r="G136" s="196"/>
      <c r="H136" s="197"/>
      <c r="I136" s="197"/>
      <c r="J136" s="198"/>
      <c r="K136" s="198"/>
      <c r="L136" s="199"/>
      <c r="M136" s="198"/>
      <c r="N136" s="57"/>
      <c r="O136" s="57"/>
      <c r="P136" s="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</row>
    <row r="137" spans="2:27" ht="13.5" x14ac:dyDescent="0.25">
      <c r="B137" s="196"/>
      <c r="C137" s="200"/>
      <c r="D137" s="200"/>
      <c r="E137" s="196"/>
      <c r="F137" s="196"/>
      <c r="G137" s="196"/>
      <c r="H137" s="197"/>
      <c r="I137" s="197"/>
      <c r="J137" s="198"/>
      <c r="K137" s="198"/>
      <c r="L137" s="199"/>
      <c r="M137" s="198"/>
      <c r="N137" s="57"/>
      <c r="O137" s="57"/>
      <c r="P137" s="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</row>
    <row r="138" spans="2:27" ht="13.5" x14ac:dyDescent="0.25">
      <c r="B138" s="196"/>
      <c r="C138" s="200"/>
      <c r="D138" s="200"/>
      <c r="E138" s="196"/>
      <c r="F138" s="196"/>
      <c r="G138" s="196"/>
      <c r="H138" s="197"/>
      <c r="I138" s="197"/>
      <c r="J138" s="198"/>
      <c r="K138" s="198"/>
      <c r="L138" s="199"/>
      <c r="M138" s="198"/>
      <c r="N138" s="57"/>
      <c r="O138" s="57"/>
      <c r="P138" s="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</row>
    <row r="139" spans="2:27" ht="13.5" x14ac:dyDescent="0.25">
      <c r="B139" s="196"/>
      <c r="C139" s="200"/>
      <c r="D139" s="200"/>
      <c r="E139" s="196"/>
      <c r="F139" s="196"/>
      <c r="G139" s="196"/>
      <c r="H139" s="197"/>
      <c r="I139" s="197"/>
      <c r="J139" s="198"/>
      <c r="K139" s="198"/>
      <c r="L139" s="199"/>
      <c r="M139" s="198"/>
      <c r="N139" s="57"/>
      <c r="O139" s="57"/>
      <c r="P139" s="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</row>
    <row r="140" spans="2:27" ht="13.5" x14ac:dyDescent="0.25">
      <c r="B140" s="196"/>
      <c r="C140" s="200"/>
      <c r="D140" s="200"/>
      <c r="E140" s="196"/>
      <c r="F140" s="196"/>
      <c r="G140" s="196"/>
      <c r="H140" s="197"/>
      <c r="I140" s="197"/>
      <c r="J140" s="198"/>
      <c r="K140" s="198"/>
      <c r="L140" s="199"/>
      <c r="M140" s="198"/>
      <c r="N140" s="57"/>
      <c r="O140" s="57"/>
      <c r="P140" s="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</row>
    <row r="141" spans="2:27" ht="13.5" x14ac:dyDescent="0.25">
      <c r="B141" s="196"/>
      <c r="C141" s="200"/>
      <c r="D141" s="200"/>
      <c r="E141" s="196"/>
      <c r="F141" s="196"/>
      <c r="G141" s="196"/>
      <c r="H141" s="197"/>
      <c r="I141" s="197"/>
      <c r="J141" s="198"/>
      <c r="K141" s="198"/>
      <c r="L141" s="199"/>
      <c r="M141" s="198"/>
      <c r="N141" s="57"/>
      <c r="O141" s="57"/>
      <c r="P141" s="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</row>
    <row r="142" spans="2:27" ht="13.5" x14ac:dyDescent="0.25">
      <c r="B142" s="196"/>
      <c r="C142" s="200"/>
      <c r="D142" s="200"/>
      <c r="E142" s="196"/>
      <c r="F142" s="196"/>
      <c r="G142" s="196"/>
      <c r="H142" s="197"/>
      <c r="I142" s="197"/>
      <c r="J142" s="198"/>
      <c r="K142" s="198"/>
      <c r="L142" s="199"/>
      <c r="M142" s="198"/>
      <c r="N142" s="57"/>
      <c r="O142" s="57"/>
      <c r="P142" s="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</row>
    <row r="143" spans="2:27" ht="13.5" x14ac:dyDescent="0.25">
      <c r="B143" s="196"/>
      <c r="C143" s="200"/>
      <c r="D143" s="200"/>
      <c r="E143" s="196"/>
      <c r="F143" s="196"/>
      <c r="G143" s="196"/>
      <c r="H143" s="197"/>
      <c r="I143" s="197"/>
      <c r="J143" s="198"/>
      <c r="K143" s="198"/>
      <c r="L143" s="199"/>
      <c r="M143" s="198"/>
      <c r="N143" s="57"/>
      <c r="O143" s="57"/>
      <c r="P143" s="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</row>
    <row r="144" spans="2:27" ht="13.5" x14ac:dyDescent="0.25">
      <c r="B144" s="196"/>
      <c r="C144" s="200"/>
      <c r="D144" s="200"/>
      <c r="E144" s="196"/>
      <c r="F144" s="196"/>
      <c r="G144" s="196"/>
      <c r="H144" s="197"/>
      <c r="I144" s="197"/>
      <c r="J144" s="198"/>
      <c r="K144" s="198"/>
      <c r="L144" s="199"/>
      <c r="M144" s="198"/>
      <c r="N144" s="57"/>
      <c r="O144" s="57"/>
      <c r="P144" s="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</row>
    <row r="145" spans="2:27" ht="13.5" x14ac:dyDescent="0.25">
      <c r="B145" s="196"/>
      <c r="C145" s="200"/>
      <c r="D145" s="200"/>
      <c r="E145" s="196"/>
      <c r="F145" s="196"/>
      <c r="G145" s="196"/>
      <c r="H145" s="197"/>
      <c r="I145" s="197"/>
      <c r="J145" s="198"/>
      <c r="K145" s="198"/>
      <c r="L145" s="199"/>
      <c r="M145" s="198"/>
      <c r="N145" s="57"/>
      <c r="O145" s="57"/>
      <c r="P145" s="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</row>
    <row r="146" spans="2:27" ht="13.5" x14ac:dyDescent="0.25">
      <c r="B146" s="196"/>
      <c r="C146" s="200"/>
      <c r="D146" s="200"/>
      <c r="E146" s="196"/>
      <c r="F146" s="196"/>
      <c r="G146" s="196"/>
      <c r="H146" s="197"/>
      <c r="I146" s="197"/>
      <c r="J146" s="198"/>
      <c r="K146" s="198"/>
      <c r="L146" s="199"/>
      <c r="M146" s="198"/>
      <c r="N146" s="57"/>
      <c r="O146" s="57"/>
      <c r="P146" s="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</row>
    <row r="147" spans="2:27" ht="13.5" x14ac:dyDescent="0.25">
      <c r="B147" s="196"/>
      <c r="C147" s="200"/>
      <c r="D147" s="200"/>
      <c r="E147" s="196"/>
      <c r="F147" s="196"/>
      <c r="G147" s="196"/>
      <c r="H147" s="197"/>
      <c r="I147" s="197"/>
      <c r="J147" s="198"/>
      <c r="K147" s="198"/>
      <c r="L147" s="199"/>
      <c r="M147" s="198"/>
      <c r="N147" s="7"/>
      <c r="O147" s="7"/>
      <c r="P147" s="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</row>
    <row r="148" spans="2:27" ht="13.5" x14ac:dyDescent="0.25">
      <c r="B148" s="196"/>
      <c r="C148" s="200"/>
      <c r="D148" s="200"/>
      <c r="E148" s="196"/>
      <c r="F148" s="196"/>
      <c r="G148" s="196"/>
      <c r="H148" s="197"/>
      <c r="I148" s="197"/>
      <c r="J148" s="198"/>
      <c r="K148" s="198"/>
      <c r="L148" s="199"/>
      <c r="M148" s="198"/>
      <c r="N148" s="7"/>
      <c r="O148" s="7"/>
      <c r="P148" s="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</row>
    <row r="149" spans="2:27" ht="13.5" x14ac:dyDescent="0.25">
      <c r="B149" s="196"/>
      <c r="C149" s="200"/>
      <c r="D149" s="200"/>
      <c r="E149" s="196"/>
      <c r="F149" s="196"/>
      <c r="G149" s="196"/>
      <c r="H149" s="197"/>
      <c r="I149" s="197"/>
      <c r="J149" s="198"/>
      <c r="K149" s="198"/>
      <c r="L149" s="199"/>
      <c r="M149" s="198"/>
      <c r="N149" s="7"/>
      <c r="O149" s="7"/>
      <c r="P149" s="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</row>
    <row r="150" spans="2:27" ht="13.5" x14ac:dyDescent="0.25">
      <c r="B150" s="196"/>
      <c r="C150" s="200"/>
      <c r="D150" s="200"/>
      <c r="E150" s="196"/>
      <c r="F150" s="196"/>
      <c r="G150" s="196"/>
      <c r="H150" s="197"/>
      <c r="I150" s="197"/>
      <c r="J150" s="198"/>
      <c r="K150" s="198"/>
      <c r="L150" s="199"/>
      <c r="M150" s="198"/>
      <c r="N150" s="7"/>
      <c r="O150" s="7"/>
      <c r="P150" s="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</row>
    <row r="151" spans="2:27" ht="13.5" x14ac:dyDescent="0.25">
      <c r="B151" s="196"/>
      <c r="C151" s="200"/>
      <c r="D151" s="200"/>
      <c r="E151" s="196"/>
      <c r="F151" s="196"/>
      <c r="G151" s="196"/>
      <c r="H151" s="197"/>
      <c r="I151" s="197"/>
      <c r="J151" s="198"/>
      <c r="K151" s="198"/>
      <c r="L151" s="199"/>
      <c r="M151" s="198"/>
      <c r="N151" s="7"/>
      <c r="O151" s="7"/>
      <c r="P151" s="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</row>
    <row r="152" spans="2:27" ht="13.5" x14ac:dyDescent="0.25">
      <c r="B152" s="196"/>
      <c r="C152" s="200"/>
      <c r="D152" s="200"/>
      <c r="E152" s="196"/>
      <c r="F152" s="196"/>
      <c r="G152" s="196"/>
      <c r="H152" s="197"/>
      <c r="I152" s="197"/>
      <c r="J152" s="198"/>
      <c r="K152" s="198"/>
      <c r="L152" s="199"/>
      <c r="M152" s="198"/>
      <c r="N152" s="7"/>
      <c r="O152" s="7"/>
      <c r="P152" s="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</row>
    <row r="153" spans="2:27" ht="13.5" x14ac:dyDescent="0.25">
      <c r="B153" s="196"/>
      <c r="C153" s="200"/>
      <c r="D153" s="200"/>
      <c r="E153" s="196"/>
      <c r="F153" s="196"/>
      <c r="G153" s="196"/>
      <c r="H153" s="197"/>
      <c r="I153" s="197"/>
      <c r="J153" s="198"/>
      <c r="K153" s="198"/>
      <c r="L153" s="199"/>
      <c r="M153" s="198"/>
      <c r="N153" s="7"/>
      <c r="O153" s="7"/>
      <c r="P153" s="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</row>
    <row r="154" spans="2:27" ht="13.5" x14ac:dyDescent="0.25">
      <c r="B154" s="196"/>
      <c r="C154" s="200"/>
      <c r="D154" s="200"/>
      <c r="E154" s="196"/>
      <c r="F154" s="196"/>
      <c r="G154" s="196"/>
      <c r="H154" s="197"/>
      <c r="I154" s="197"/>
      <c r="J154" s="198"/>
      <c r="K154" s="198"/>
      <c r="L154" s="199"/>
      <c r="M154" s="198"/>
      <c r="N154" s="7"/>
      <c r="O154" s="7"/>
      <c r="P154" s="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</row>
    <row r="155" spans="2:27" ht="13.5" x14ac:dyDescent="0.25">
      <c r="B155" s="196"/>
      <c r="C155" s="200"/>
      <c r="D155" s="200"/>
      <c r="E155" s="196"/>
      <c r="F155" s="196"/>
      <c r="G155" s="196"/>
      <c r="H155" s="197"/>
      <c r="I155" s="197"/>
      <c r="J155" s="198"/>
      <c r="K155" s="198"/>
      <c r="L155" s="199"/>
      <c r="M155" s="198"/>
      <c r="N155" s="7"/>
      <c r="O155" s="7"/>
      <c r="P155" s="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</row>
    <row r="156" spans="2:27" ht="13.5" x14ac:dyDescent="0.25">
      <c r="B156" s="196"/>
      <c r="C156" s="200"/>
      <c r="D156" s="200"/>
      <c r="E156" s="196"/>
      <c r="F156" s="196"/>
      <c r="G156" s="196"/>
      <c r="H156" s="197"/>
      <c r="I156" s="197"/>
      <c r="J156" s="198"/>
      <c r="K156" s="198"/>
      <c r="L156" s="199"/>
      <c r="M156" s="198"/>
      <c r="N156" s="7"/>
      <c r="O156" s="7"/>
      <c r="P156" s="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</row>
    <row r="157" spans="2:27" ht="13.5" x14ac:dyDescent="0.25">
      <c r="B157" s="196"/>
      <c r="C157" s="200"/>
      <c r="D157" s="200"/>
      <c r="E157" s="196"/>
      <c r="F157" s="196"/>
      <c r="G157" s="196"/>
      <c r="H157" s="197"/>
      <c r="I157" s="197"/>
      <c r="J157" s="198"/>
      <c r="K157" s="198"/>
      <c r="L157" s="199"/>
      <c r="M157" s="198"/>
      <c r="N157" s="7"/>
      <c r="O157" s="7"/>
      <c r="P157" s="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</row>
    <row r="158" spans="2:27" ht="13.5" x14ac:dyDescent="0.25">
      <c r="B158" s="196"/>
      <c r="C158" s="200"/>
      <c r="D158" s="200"/>
      <c r="E158" s="196"/>
      <c r="F158" s="196"/>
      <c r="G158" s="196"/>
      <c r="H158" s="197"/>
      <c r="I158" s="197"/>
      <c r="J158" s="198"/>
      <c r="K158" s="198"/>
      <c r="L158" s="199"/>
      <c r="M158" s="198"/>
      <c r="N158" s="7"/>
      <c r="O158" s="7"/>
      <c r="P158" s="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</row>
    <row r="159" spans="2:27" ht="13.5" x14ac:dyDescent="0.25">
      <c r="B159" s="196"/>
      <c r="C159" s="200"/>
      <c r="D159" s="200"/>
      <c r="E159" s="196"/>
      <c r="F159" s="196"/>
      <c r="G159" s="196"/>
      <c r="H159" s="197"/>
      <c r="I159" s="197"/>
      <c r="J159" s="198"/>
      <c r="K159" s="198"/>
      <c r="L159" s="199"/>
      <c r="M159" s="198"/>
      <c r="N159" s="7"/>
      <c r="O159" s="7"/>
      <c r="P159" s="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</row>
    <row r="160" spans="2:27" ht="13.5" x14ac:dyDescent="0.25">
      <c r="B160" s="196"/>
      <c r="C160" s="200"/>
      <c r="D160" s="200"/>
      <c r="E160" s="196"/>
      <c r="F160" s="196"/>
      <c r="G160" s="196"/>
      <c r="H160" s="197"/>
      <c r="I160" s="197"/>
      <c r="J160" s="198"/>
      <c r="K160" s="198"/>
      <c r="L160" s="199"/>
      <c r="M160" s="198"/>
      <c r="N160" s="7"/>
      <c r="O160" s="7"/>
      <c r="P160" s="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</row>
    <row r="161" spans="2:27" ht="13.5" x14ac:dyDescent="0.25">
      <c r="B161" s="196"/>
      <c r="C161" s="200"/>
      <c r="D161" s="200"/>
      <c r="E161" s="196"/>
      <c r="F161" s="196"/>
      <c r="G161" s="196"/>
      <c r="H161" s="197"/>
      <c r="I161" s="197"/>
      <c r="J161" s="198"/>
      <c r="K161" s="198"/>
      <c r="L161" s="199"/>
      <c r="M161" s="198"/>
      <c r="N161" s="7"/>
      <c r="O161" s="7"/>
      <c r="P161" s="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</row>
    <row r="162" spans="2:27" ht="13.5" x14ac:dyDescent="0.25">
      <c r="B162" s="196"/>
      <c r="C162" s="200"/>
      <c r="D162" s="200"/>
      <c r="E162" s="196"/>
      <c r="F162" s="196"/>
      <c r="G162" s="196"/>
      <c r="H162" s="197"/>
      <c r="I162" s="197"/>
      <c r="J162" s="198"/>
      <c r="K162" s="198"/>
      <c r="L162" s="199"/>
      <c r="M162" s="198"/>
      <c r="N162" s="7"/>
      <c r="O162" s="7"/>
      <c r="P162" s="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</row>
    <row r="163" spans="2:27" ht="13.5" x14ac:dyDescent="0.25">
      <c r="B163" s="196"/>
      <c r="C163" s="200"/>
      <c r="D163" s="200"/>
      <c r="E163" s="196"/>
      <c r="F163" s="196"/>
      <c r="G163" s="196"/>
      <c r="H163" s="197"/>
      <c r="I163" s="197"/>
      <c r="J163" s="198"/>
      <c r="K163" s="198"/>
      <c r="L163" s="199"/>
      <c r="M163" s="198"/>
      <c r="N163" s="7"/>
      <c r="O163" s="7"/>
      <c r="P163" s="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</row>
    <row r="164" spans="2:27" ht="13.5" x14ac:dyDescent="0.25">
      <c r="B164" s="196"/>
      <c r="C164" s="200"/>
      <c r="D164" s="200"/>
      <c r="E164" s="196"/>
      <c r="F164" s="196"/>
      <c r="G164" s="196"/>
      <c r="H164" s="197"/>
      <c r="I164" s="197"/>
      <c r="J164" s="198"/>
      <c r="K164" s="198"/>
      <c r="L164" s="199"/>
      <c r="M164" s="198"/>
      <c r="N164" s="7"/>
      <c r="O164" s="7"/>
      <c r="P164" s="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</row>
    <row r="165" spans="2:27" ht="13.5" x14ac:dyDescent="0.25">
      <c r="B165" s="196"/>
      <c r="C165" s="200"/>
      <c r="D165" s="200"/>
      <c r="E165" s="196"/>
      <c r="F165" s="196"/>
      <c r="G165" s="196"/>
      <c r="H165" s="197"/>
      <c r="I165" s="197"/>
      <c r="J165" s="198"/>
      <c r="K165" s="198"/>
      <c r="L165" s="199"/>
      <c r="M165" s="198"/>
      <c r="N165" s="7"/>
      <c r="O165" s="7"/>
      <c r="P165" s="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</row>
    <row r="166" spans="2:27" ht="13.5" x14ac:dyDescent="0.25">
      <c r="B166" s="196"/>
      <c r="C166" s="200"/>
      <c r="D166" s="200"/>
      <c r="E166" s="196"/>
      <c r="F166" s="196"/>
      <c r="G166" s="196"/>
      <c r="H166" s="197"/>
      <c r="I166" s="197"/>
      <c r="J166" s="198"/>
      <c r="K166" s="198"/>
      <c r="L166" s="199"/>
      <c r="M166" s="198"/>
      <c r="N166" s="7"/>
      <c r="O166" s="7"/>
      <c r="P166" s="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</row>
    <row r="167" spans="2:27" ht="13.5" x14ac:dyDescent="0.25">
      <c r="B167" s="196"/>
      <c r="C167" s="200"/>
      <c r="D167" s="200"/>
      <c r="E167" s="196"/>
      <c r="F167" s="196"/>
      <c r="G167" s="196"/>
      <c r="H167" s="197"/>
      <c r="I167" s="197"/>
      <c r="J167" s="198"/>
      <c r="K167" s="198"/>
      <c r="L167" s="199"/>
      <c r="M167" s="198"/>
      <c r="N167" s="7"/>
      <c r="O167" s="7"/>
      <c r="P167" s="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</row>
    <row r="168" spans="2:27" ht="13.5" x14ac:dyDescent="0.25">
      <c r="B168" s="196"/>
      <c r="C168" s="200"/>
      <c r="D168" s="200"/>
      <c r="E168" s="196"/>
      <c r="F168" s="196"/>
      <c r="G168" s="196"/>
      <c r="H168" s="197"/>
      <c r="I168" s="197"/>
      <c r="J168" s="198"/>
      <c r="K168" s="198"/>
      <c r="L168" s="199"/>
      <c r="M168" s="198"/>
      <c r="N168" s="7"/>
      <c r="O168" s="7"/>
      <c r="P168" s="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</row>
    <row r="169" spans="2:27" ht="13.5" x14ac:dyDescent="0.25">
      <c r="B169" s="196"/>
      <c r="C169" s="200"/>
      <c r="D169" s="200"/>
      <c r="E169" s="196"/>
      <c r="F169" s="196"/>
      <c r="G169" s="196"/>
      <c r="H169" s="197"/>
      <c r="I169" s="197"/>
      <c r="J169" s="198"/>
      <c r="K169" s="198"/>
      <c r="L169" s="199"/>
      <c r="M169" s="198"/>
      <c r="N169" s="7"/>
      <c r="O169" s="7"/>
      <c r="P169" s="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</row>
    <row r="170" spans="2:27" ht="13.5" x14ac:dyDescent="0.25">
      <c r="B170" s="196"/>
      <c r="C170" s="200"/>
      <c r="D170" s="200"/>
      <c r="E170" s="196"/>
      <c r="F170" s="196"/>
      <c r="G170" s="196"/>
      <c r="H170" s="197"/>
      <c r="I170" s="197"/>
      <c r="J170" s="198"/>
      <c r="K170" s="198"/>
      <c r="L170" s="199"/>
      <c r="M170" s="198"/>
      <c r="N170" s="7"/>
      <c r="O170" s="7"/>
      <c r="P170" s="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</row>
    <row r="171" spans="2:27" ht="13.5" x14ac:dyDescent="0.25">
      <c r="B171" s="196"/>
      <c r="C171" s="200"/>
      <c r="D171" s="200"/>
      <c r="E171" s="196"/>
      <c r="F171" s="196"/>
      <c r="G171" s="196"/>
      <c r="H171" s="197"/>
      <c r="I171" s="197"/>
      <c r="J171" s="198"/>
      <c r="K171" s="198"/>
      <c r="L171" s="199"/>
      <c r="M171" s="198"/>
      <c r="N171" s="7"/>
      <c r="O171" s="7"/>
      <c r="P171" s="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</row>
    <row r="172" spans="2:27" ht="13.5" x14ac:dyDescent="0.25">
      <c r="B172" s="196"/>
      <c r="C172" s="200"/>
      <c r="D172" s="200"/>
      <c r="E172" s="196"/>
      <c r="F172" s="196"/>
      <c r="G172" s="196"/>
      <c r="H172" s="197"/>
      <c r="I172" s="197"/>
      <c r="J172" s="198"/>
      <c r="K172" s="198"/>
      <c r="L172" s="199"/>
      <c r="M172" s="198"/>
      <c r="N172" s="7"/>
      <c r="O172" s="7"/>
      <c r="P172" s="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</row>
    <row r="173" spans="2:27" ht="13.5" x14ac:dyDescent="0.25">
      <c r="B173" s="196"/>
      <c r="C173" s="200"/>
      <c r="D173" s="200"/>
      <c r="E173" s="196"/>
      <c r="F173" s="196"/>
      <c r="G173" s="196"/>
      <c r="H173" s="197"/>
      <c r="I173" s="197"/>
      <c r="J173" s="198"/>
      <c r="K173" s="198"/>
      <c r="L173" s="199"/>
      <c r="M173" s="198"/>
      <c r="N173" s="7"/>
      <c r="O173" s="7"/>
      <c r="P173" s="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</row>
    <row r="174" spans="2:27" ht="13.5" x14ac:dyDescent="0.25">
      <c r="B174" s="196"/>
      <c r="C174" s="200"/>
      <c r="D174" s="200"/>
      <c r="E174" s="196"/>
      <c r="F174" s="196"/>
      <c r="G174" s="196"/>
      <c r="H174" s="197"/>
      <c r="I174" s="197"/>
      <c r="J174" s="198"/>
      <c r="K174" s="198"/>
      <c r="L174" s="199"/>
      <c r="M174" s="198"/>
      <c r="N174" s="7"/>
      <c r="O174" s="7"/>
      <c r="P174" s="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</row>
    <row r="175" spans="2:27" ht="13.5" x14ac:dyDescent="0.25">
      <c r="B175" s="196"/>
      <c r="C175" s="200"/>
      <c r="D175" s="200"/>
      <c r="E175" s="196"/>
      <c r="F175" s="196"/>
      <c r="G175" s="196"/>
      <c r="H175" s="197"/>
      <c r="I175" s="197"/>
      <c r="J175" s="198"/>
      <c r="K175" s="198"/>
      <c r="L175" s="199"/>
      <c r="M175" s="198"/>
      <c r="N175" s="7"/>
      <c r="O175" s="7"/>
      <c r="P175" s="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</row>
    <row r="176" spans="2:27" ht="13.5" x14ac:dyDescent="0.25">
      <c r="B176" s="196"/>
      <c r="C176" s="200"/>
      <c r="D176" s="200"/>
      <c r="E176" s="196"/>
      <c r="F176" s="196"/>
      <c r="G176" s="196"/>
      <c r="H176" s="197"/>
      <c r="I176" s="197"/>
      <c r="J176" s="198"/>
      <c r="K176" s="198"/>
      <c r="L176" s="199"/>
      <c r="M176" s="198"/>
      <c r="N176" s="7"/>
      <c r="O176" s="7"/>
      <c r="P176" s="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</row>
    <row r="177" spans="2:27" ht="13.5" x14ac:dyDescent="0.25">
      <c r="B177" s="196"/>
      <c r="C177" s="200"/>
      <c r="D177" s="60"/>
      <c r="E177" s="59"/>
      <c r="F177" s="196"/>
      <c r="G177" s="196"/>
      <c r="H177" s="197"/>
      <c r="I177" s="197"/>
      <c r="J177" s="198"/>
      <c r="K177" s="198"/>
      <c r="L177" s="199"/>
      <c r="M177" s="61"/>
      <c r="N177" s="7"/>
      <c r="O177" s="7"/>
      <c r="P177" s="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</row>
    <row r="178" spans="2:27" ht="13.5" x14ac:dyDescent="0.25">
      <c r="B178" s="196"/>
      <c r="C178" s="200"/>
      <c r="D178" s="60"/>
      <c r="E178" s="59"/>
      <c r="F178" s="196"/>
      <c r="G178" s="196"/>
      <c r="H178" s="197"/>
      <c r="I178" s="197"/>
      <c r="J178" s="198"/>
      <c r="K178" s="198"/>
      <c r="L178" s="199"/>
      <c r="M178" s="61"/>
      <c r="N178" s="7"/>
      <c r="O178" s="7"/>
      <c r="P178" s="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</row>
    <row r="179" spans="2:27" ht="13.5" x14ac:dyDescent="0.25">
      <c r="B179" s="196"/>
      <c r="C179" s="200"/>
      <c r="D179" s="60"/>
      <c r="E179" s="59"/>
      <c r="F179" s="196"/>
      <c r="G179" s="196"/>
      <c r="H179" s="197"/>
      <c r="I179" s="197"/>
      <c r="J179" s="198"/>
      <c r="K179" s="198"/>
      <c r="L179" s="199"/>
      <c r="M179" s="61"/>
      <c r="N179" s="7"/>
      <c r="O179" s="7"/>
      <c r="P179" s="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</row>
    <row r="180" spans="2:27" ht="13.5" x14ac:dyDescent="0.25">
      <c r="B180" s="196"/>
      <c r="C180" s="200"/>
      <c r="D180" s="60"/>
      <c r="E180" s="59"/>
      <c r="F180" s="196"/>
      <c r="G180" s="196"/>
      <c r="H180" s="197"/>
      <c r="I180" s="197"/>
      <c r="J180" s="198"/>
      <c r="K180" s="198"/>
      <c r="L180" s="199"/>
      <c r="M180" s="61"/>
      <c r="N180" s="7"/>
      <c r="O180" s="7"/>
      <c r="P180" s="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</row>
    <row r="181" spans="2:27" ht="13.5" x14ac:dyDescent="0.25">
      <c r="B181" s="196"/>
      <c r="C181" s="200"/>
      <c r="D181" s="60"/>
      <c r="E181" s="59"/>
      <c r="F181" s="196"/>
      <c r="G181" s="196"/>
      <c r="H181" s="197"/>
      <c r="I181" s="197"/>
      <c r="J181" s="198"/>
      <c r="K181" s="198"/>
      <c r="L181" s="199"/>
      <c r="M181" s="61"/>
      <c r="N181" s="7"/>
      <c r="O181" s="7"/>
      <c r="P181" s="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</row>
    <row r="182" spans="2:27" ht="13.5" x14ac:dyDescent="0.25">
      <c r="B182" s="196"/>
      <c r="C182" s="200"/>
      <c r="D182" s="7"/>
      <c r="E182" s="7"/>
      <c r="F182" s="196"/>
      <c r="G182" s="196"/>
      <c r="H182" s="197"/>
      <c r="I182" s="197"/>
      <c r="J182" s="198"/>
      <c r="K182" s="198"/>
      <c r="L182" s="199"/>
      <c r="M182" s="7"/>
      <c r="N182" s="7"/>
      <c r="O182" s="7"/>
      <c r="P182" s="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</row>
    <row r="183" spans="2:27" ht="13.5" x14ac:dyDescent="0.25">
      <c r="B183" s="196"/>
      <c r="C183" s="200"/>
      <c r="D183" s="9"/>
      <c r="E183" s="9"/>
      <c r="F183" s="196"/>
      <c r="G183" s="196"/>
      <c r="H183" s="197"/>
      <c r="I183" s="197"/>
      <c r="J183" s="198"/>
      <c r="K183" s="198"/>
      <c r="L183" s="199"/>
      <c r="M183" s="9"/>
      <c r="N183" s="3"/>
      <c r="O183" s="3"/>
      <c r="P183" s="3"/>
    </row>
    <row r="184" spans="2:27" x14ac:dyDescent="0.2">
      <c r="B184" s="196"/>
      <c r="C184" s="200"/>
      <c r="D184" s="9"/>
      <c r="E184" s="9"/>
      <c r="F184" s="196"/>
      <c r="G184" s="196"/>
      <c r="H184" s="197"/>
      <c r="I184" s="197"/>
      <c r="J184" s="198"/>
      <c r="K184" s="198"/>
      <c r="L184" s="199"/>
      <c r="M184" s="9"/>
      <c r="N184" s="2"/>
      <c r="O184" s="2"/>
      <c r="P184"/>
    </row>
    <row r="185" spans="2:27" x14ac:dyDescent="0.2">
      <c r="B185" s="196"/>
      <c r="C185" s="200"/>
      <c r="D185" s="9"/>
      <c r="E185" s="9"/>
      <c r="F185" s="196"/>
      <c r="G185" s="196"/>
      <c r="H185" s="197"/>
      <c r="I185" s="197"/>
      <c r="J185" s="198"/>
      <c r="K185" s="198"/>
      <c r="L185" s="199"/>
      <c r="M185" s="9"/>
      <c r="N185" s="2"/>
      <c r="O185" s="2"/>
      <c r="P185"/>
    </row>
    <row r="186" spans="2:27" x14ac:dyDescent="0.2">
      <c r="B186" s="196"/>
      <c r="C186" s="200"/>
      <c r="D186" s="9"/>
      <c r="E186" s="9"/>
      <c r="F186" s="196"/>
      <c r="G186" s="196"/>
      <c r="H186" s="197"/>
      <c r="I186" s="197"/>
      <c r="J186" s="198"/>
      <c r="K186" s="198"/>
      <c r="L186" s="199"/>
      <c r="M186" s="9"/>
      <c r="N186" s="2"/>
      <c r="O186" s="2"/>
      <c r="P186"/>
    </row>
    <row r="187" spans="2:27" x14ac:dyDescent="0.2">
      <c r="B187" s="196"/>
      <c r="C187" s="200"/>
      <c r="D187" s="9"/>
      <c r="E187" s="9"/>
      <c r="F187" s="196"/>
      <c r="G187" s="196"/>
      <c r="H187" s="197"/>
      <c r="I187" s="197"/>
      <c r="J187" s="198"/>
      <c r="K187" s="198"/>
      <c r="L187" s="199"/>
      <c r="M187" s="9"/>
      <c r="N187" s="2"/>
      <c r="O187" s="2"/>
      <c r="P187"/>
    </row>
    <row r="188" spans="2:27" x14ac:dyDescent="0.2">
      <c r="B188" s="196"/>
      <c r="C188" s="200"/>
      <c r="D188" s="9"/>
      <c r="E188" s="9"/>
      <c r="F188" s="196"/>
      <c r="G188" s="196"/>
      <c r="H188" s="197"/>
      <c r="I188" s="197"/>
      <c r="J188" s="198"/>
      <c r="K188" s="198"/>
      <c r="L188" s="199"/>
      <c r="M188" s="9"/>
      <c r="N188" s="2"/>
      <c r="O188" s="2"/>
      <c r="P188"/>
    </row>
    <row r="189" spans="2:27" x14ac:dyDescent="0.2">
      <c r="B189" s="196"/>
      <c r="C189" s="200"/>
      <c r="D189" s="9"/>
      <c r="E189" s="9"/>
      <c r="F189" s="196"/>
      <c r="G189" s="196"/>
      <c r="H189" s="197"/>
      <c r="I189" s="197"/>
      <c r="J189" s="198"/>
      <c r="K189" s="198"/>
      <c r="L189" s="199"/>
      <c r="M189" s="9"/>
      <c r="N189" s="2"/>
      <c r="O189" s="2"/>
      <c r="P189"/>
    </row>
    <row r="190" spans="2:27" x14ac:dyDescent="0.2">
      <c r="B190" s="196"/>
      <c r="C190" s="200"/>
      <c r="D190" s="9"/>
      <c r="E190" s="9"/>
      <c r="F190" s="196"/>
      <c r="G190" s="196"/>
      <c r="H190" s="197"/>
      <c r="I190" s="197"/>
      <c r="J190" s="198"/>
      <c r="K190" s="198"/>
      <c r="L190" s="199"/>
      <c r="M190" s="9"/>
      <c r="N190" s="2"/>
      <c r="O190" s="2"/>
      <c r="P190"/>
    </row>
    <row r="191" spans="2:27" x14ac:dyDescent="0.2">
      <c r="B191" s="196"/>
      <c r="C191" s="200"/>
      <c r="D191" s="9"/>
      <c r="E191" s="9"/>
      <c r="F191" s="196"/>
      <c r="G191" s="196"/>
      <c r="H191" s="197"/>
      <c r="I191" s="197"/>
      <c r="J191" s="198"/>
      <c r="K191" s="198"/>
      <c r="L191" s="199"/>
      <c r="M191" s="9"/>
      <c r="N191" s="2"/>
      <c r="O191" s="2"/>
      <c r="P191"/>
    </row>
    <row r="192" spans="2:27" x14ac:dyDescent="0.2">
      <c r="B192" s="196"/>
      <c r="C192" s="200"/>
      <c r="D192" s="9"/>
      <c r="E192" s="9"/>
      <c r="F192" s="196"/>
      <c r="G192" s="196"/>
      <c r="H192" s="197"/>
      <c r="I192" s="197"/>
      <c r="J192" s="198"/>
      <c r="K192" s="198"/>
      <c r="L192" s="199"/>
      <c r="M192" s="9"/>
      <c r="N192" s="2"/>
      <c r="O192" s="2"/>
      <c r="P192"/>
    </row>
    <row r="193" spans="2:16" x14ac:dyDescent="0.2">
      <c r="B193" s="196"/>
      <c r="C193" s="200"/>
      <c r="D193" s="9"/>
      <c r="E193" s="9"/>
      <c r="F193" s="196"/>
      <c r="G193" s="196"/>
      <c r="H193" s="197"/>
      <c r="I193" s="197"/>
      <c r="J193" s="198"/>
      <c r="K193" s="198"/>
      <c r="L193" s="199"/>
      <c r="M193" s="9"/>
      <c r="N193" s="2"/>
      <c r="O193" s="2"/>
      <c r="P193"/>
    </row>
    <row r="194" spans="2:16" x14ac:dyDescent="0.2">
      <c r="B194" s="196"/>
      <c r="C194" s="200"/>
      <c r="D194" s="9"/>
      <c r="E194" s="9"/>
      <c r="F194" s="196"/>
      <c r="G194" s="196"/>
      <c r="H194" s="197"/>
      <c r="I194" s="197"/>
      <c r="J194" s="198"/>
      <c r="K194" s="198"/>
      <c r="L194" s="199"/>
      <c r="M194" s="9"/>
      <c r="N194" s="2"/>
      <c r="O194" s="2"/>
      <c r="P194"/>
    </row>
    <row r="195" spans="2:16" x14ac:dyDescent="0.2">
      <c r="B195" s="196"/>
      <c r="C195" s="200"/>
      <c r="D195" s="9"/>
      <c r="E195" s="9"/>
      <c r="F195" s="196"/>
      <c r="G195" s="196"/>
      <c r="H195" s="197"/>
      <c r="I195" s="197"/>
      <c r="J195" s="198"/>
      <c r="K195" s="198"/>
      <c r="L195" s="199"/>
      <c r="M195" s="9"/>
      <c r="N195" s="2"/>
      <c r="O195" s="2"/>
      <c r="P195"/>
    </row>
    <row r="196" spans="2:16" x14ac:dyDescent="0.2">
      <c r="B196" s="196"/>
      <c r="C196" s="200"/>
      <c r="D196" s="9"/>
      <c r="E196" s="9"/>
      <c r="F196" s="196"/>
      <c r="G196" s="196"/>
      <c r="H196" s="197"/>
      <c r="I196" s="197"/>
      <c r="J196" s="198"/>
      <c r="K196" s="198"/>
      <c r="L196" s="199"/>
      <c r="M196" s="9"/>
      <c r="N196" s="2"/>
      <c r="O196" s="2"/>
      <c r="P196"/>
    </row>
    <row r="197" spans="2:16" x14ac:dyDescent="0.2">
      <c r="B197" s="196"/>
      <c r="C197" s="200"/>
      <c r="D197" s="9"/>
      <c r="E197" s="9"/>
      <c r="F197" s="196"/>
      <c r="G197" s="196"/>
      <c r="H197" s="197"/>
      <c r="I197" s="197"/>
      <c r="J197" s="198"/>
      <c r="K197" s="198"/>
      <c r="L197" s="199"/>
      <c r="M197" s="9"/>
      <c r="N197" s="2"/>
      <c r="O197" s="2"/>
      <c r="P197"/>
    </row>
    <row r="198" spans="2:16" x14ac:dyDescent="0.2">
      <c r="B198" s="196"/>
      <c r="C198" s="200"/>
      <c r="D198" s="9"/>
      <c r="E198" s="9"/>
      <c r="F198" s="196"/>
      <c r="G198" s="196"/>
      <c r="H198" s="197"/>
      <c r="I198" s="197"/>
      <c r="J198" s="198"/>
      <c r="K198" s="198"/>
      <c r="L198" s="199"/>
      <c r="M198" s="9"/>
      <c r="N198" s="2"/>
      <c r="O198" s="2"/>
      <c r="P198"/>
    </row>
    <row r="199" spans="2:16" x14ac:dyDescent="0.2">
      <c r="B199" s="196"/>
      <c r="C199" s="200"/>
      <c r="D199" s="9"/>
      <c r="E199" s="9"/>
      <c r="F199" s="196"/>
      <c r="G199" s="196"/>
      <c r="H199" s="197"/>
      <c r="I199" s="197"/>
      <c r="J199" s="198"/>
      <c r="K199" s="198"/>
      <c r="L199" s="199"/>
      <c r="M199" s="9"/>
      <c r="N199" s="2"/>
      <c r="O199" s="2"/>
      <c r="P199"/>
    </row>
    <row r="200" spans="2:16" x14ac:dyDescent="0.2">
      <c r="B200" s="196"/>
      <c r="C200" s="200"/>
      <c r="D200" s="9"/>
      <c r="E200" s="9"/>
      <c r="F200" s="196"/>
      <c r="G200" s="196"/>
      <c r="H200" s="197"/>
      <c r="I200" s="197"/>
      <c r="J200" s="198"/>
      <c r="K200" s="198"/>
      <c r="L200" s="199"/>
      <c r="M200" s="9"/>
      <c r="N200" s="2"/>
      <c r="O200" s="2"/>
      <c r="P200"/>
    </row>
    <row r="201" spans="2:16" x14ac:dyDescent="0.2">
      <c r="B201" s="196"/>
      <c r="C201" s="200"/>
      <c r="D201" s="9"/>
      <c r="E201" s="9"/>
      <c r="F201" s="196"/>
      <c r="G201" s="196"/>
      <c r="H201" s="197"/>
      <c r="I201" s="197"/>
      <c r="J201" s="198"/>
      <c r="K201" s="198"/>
      <c r="L201" s="199"/>
      <c r="M201" s="9"/>
      <c r="N201" s="2"/>
      <c r="O201" s="2"/>
      <c r="P201"/>
    </row>
    <row r="202" spans="2:16" x14ac:dyDescent="0.2">
      <c r="B202" s="196"/>
      <c r="C202" s="200"/>
      <c r="D202" s="9"/>
      <c r="E202" s="9"/>
      <c r="F202" s="196"/>
      <c r="G202" s="196"/>
      <c r="H202" s="197"/>
      <c r="I202" s="197"/>
      <c r="J202" s="198"/>
      <c r="K202" s="198"/>
      <c r="L202" s="199"/>
      <c r="M202" s="9"/>
      <c r="N202" s="2"/>
      <c r="O202" s="2"/>
      <c r="P202"/>
    </row>
    <row r="203" spans="2:16" x14ac:dyDescent="0.2">
      <c r="B203" s="196"/>
      <c r="C203" s="200"/>
      <c r="D203" s="9"/>
      <c r="E203" s="9"/>
      <c r="F203" s="196"/>
      <c r="G203" s="196"/>
      <c r="H203" s="197"/>
      <c r="I203" s="197"/>
      <c r="J203" s="198"/>
      <c r="K203" s="198"/>
      <c r="L203" s="199"/>
      <c r="M203" s="9"/>
      <c r="N203" s="2"/>
      <c r="O203" s="2"/>
      <c r="P203"/>
    </row>
    <row r="204" spans="2:16" x14ac:dyDescent="0.2">
      <c r="B204" s="196"/>
      <c r="C204" s="200"/>
      <c r="D204" s="9"/>
      <c r="E204" s="9"/>
      <c r="F204" s="196"/>
      <c r="G204" s="196"/>
      <c r="H204" s="197"/>
      <c r="I204" s="197"/>
      <c r="J204" s="198"/>
      <c r="K204" s="198"/>
      <c r="L204" s="199"/>
      <c r="M204" s="9"/>
      <c r="N204" s="2"/>
      <c r="O204" s="2"/>
      <c r="P204"/>
    </row>
    <row r="205" spans="2:16" x14ac:dyDescent="0.2">
      <c r="B205" s="196"/>
      <c r="C205" s="200"/>
      <c r="D205" s="9"/>
      <c r="E205" s="9"/>
      <c r="F205" s="196"/>
      <c r="G205" s="196"/>
      <c r="H205" s="197"/>
      <c r="I205" s="197"/>
      <c r="J205" s="198"/>
      <c r="K205" s="198"/>
      <c r="L205" s="199"/>
      <c r="M205" s="9"/>
      <c r="N205" s="2"/>
      <c r="O205" s="2"/>
      <c r="P205"/>
    </row>
    <row r="206" spans="2:16" x14ac:dyDescent="0.2">
      <c r="B206" s="196"/>
      <c r="C206" s="200"/>
      <c r="D206" s="9"/>
      <c r="E206" s="9"/>
      <c r="F206" s="196"/>
      <c r="G206" s="196"/>
      <c r="H206" s="197"/>
      <c r="I206" s="197"/>
      <c r="J206" s="198"/>
      <c r="K206" s="198"/>
      <c r="L206" s="199"/>
      <c r="M206" s="9"/>
      <c r="N206" s="2"/>
      <c r="O206" s="2"/>
      <c r="P206"/>
    </row>
    <row r="207" spans="2:16" x14ac:dyDescent="0.2">
      <c r="B207" s="196"/>
      <c r="C207" s="200"/>
      <c r="D207" s="9"/>
      <c r="E207" s="9"/>
      <c r="F207" s="196"/>
      <c r="G207" s="196"/>
      <c r="H207" s="197"/>
      <c r="I207" s="197"/>
      <c r="J207" s="198"/>
      <c r="K207" s="198"/>
      <c r="L207" s="199"/>
      <c r="M207" s="9"/>
      <c r="N207" s="2"/>
      <c r="O207" s="2"/>
      <c r="P207"/>
    </row>
    <row r="208" spans="2:16" x14ac:dyDescent="0.2">
      <c r="B208" s="196"/>
      <c r="C208" s="200"/>
      <c r="D208" s="9"/>
      <c r="E208" s="9"/>
      <c r="F208" s="196"/>
      <c r="G208" s="196"/>
      <c r="H208" s="197"/>
      <c r="I208" s="197"/>
      <c r="J208" s="198"/>
      <c r="K208" s="198"/>
      <c r="L208" s="199"/>
      <c r="M208" s="9"/>
      <c r="N208" s="2"/>
      <c r="O208" s="2"/>
      <c r="P208"/>
    </row>
    <row r="209" spans="2:16" x14ac:dyDescent="0.2">
      <c r="B209" s="196"/>
      <c r="C209" s="200"/>
      <c r="D209" s="9"/>
      <c r="E209" s="9"/>
      <c r="F209" s="196"/>
      <c r="G209" s="196"/>
      <c r="H209" s="197"/>
      <c r="I209" s="197"/>
      <c r="J209" s="198"/>
      <c r="K209" s="198"/>
      <c r="L209" s="199"/>
      <c r="M209" s="9"/>
      <c r="N209" s="2"/>
      <c r="O209" s="2"/>
      <c r="P209"/>
    </row>
    <row r="210" spans="2:16" x14ac:dyDescent="0.2">
      <c r="B210" s="196"/>
      <c r="C210" s="200"/>
      <c r="D210" s="9"/>
      <c r="E210" s="9"/>
      <c r="F210" s="196"/>
      <c r="G210" s="196"/>
      <c r="H210" s="197"/>
      <c r="I210" s="197"/>
      <c r="J210" s="198"/>
      <c r="K210" s="198"/>
      <c r="L210" s="199"/>
      <c r="M210" s="9"/>
      <c r="N210" s="2"/>
      <c r="O210" s="2"/>
      <c r="P210"/>
    </row>
    <row r="211" spans="2:16" x14ac:dyDescent="0.2">
      <c r="B211" s="196"/>
      <c r="C211" s="200"/>
      <c r="D211" s="9"/>
      <c r="E211" s="9"/>
      <c r="F211" s="196"/>
      <c r="G211" s="196"/>
      <c r="H211" s="197"/>
      <c r="I211" s="197"/>
      <c r="J211" s="198"/>
      <c r="K211" s="198"/>
      <c r="L211" s="199"/>
      <c r="M211" s="9"/>
      <c r="N211" s="2"/>
      <c r="O211" s="2"/>
      <c r="P211"/>
    </row>
    <row r="212" spans="2:16" x14ac:dyDescent="0.2">
      <c r="B212" s="196"/>
      <c r="C212" s="200"/>
      <c r="D212" s="9"/>
      <c r="E212" s="9"/>
      <c r="F212" s="196"/>
      <c r="G212" s="196"/>
      <c r="H212" s="197"/>
      <c r="I212" s="197"/>
      <c r="J212" s="198"/>
      <c r="K212" s="198"/>
      <c r="L212" s="199"/>
      <c r="M212" s="9"/>
      <c r="N212" s="2"/>
      <c r="O212" s="2"/>
      <c r="P212"/>
    </row>
    <row r="213" spans="2:16" x14ac:dyDescent="0.2">
      <c r="B213" s="196"/>
      <c r="C213" s="200"/>
      <c r="D213" s="9"/>
      <c r="E213" s="9"/>
      <c r="F213" s="196"/>
      <c r="G213" s="196"/>
      <c r="H213" s="197"/>
      <c r="I213" s="197"/>
      <c r="J213" s="198"/>
      <c r="K213" s="198"/>
      <c r="L213" s="199"/>
      <c r="M213" s="9"/>
      <c r="N213" s="2"/>
      <c r="O213" s="2"/>
      <c r="P213"/>
    </row>
    <row r="214" spans="2:16" x14ac:dyDescent="0.2">
      <c r="B214" s="196"/>
      <c r="C214" s="200"/>
      <c r="D214" s="9"/>
      <c r="E214" s="9"/>
      <c r="F214" s="196"/>
      <c r="G214" s="196"/>
      <c r="H214" s="197"/>
      <c r="I214" s="197"/>
      <c r="J214" s="198"/>
      <c r="K214" s="198"/>
      <c r="L214" s="199"/>
      <c r="M214" s="9"/>
      <c r="N214" s="2"/>
      <c r="O214" s="2"/>
      <c r="P214"/>
    </row>
    <row r="215" spans="2:16" x14ac:dyDescent="0.2">
      <c r="B215" s="196"/>
      <c r="C215" s="200"/>
      <c r="D215" s="9"/>
      <c r="E215" s="9"/>
      <c r="F215" s="196"/>
      <c r="G215" s="196"/>
      <c r="H215" s="197"/>
      <c r="I215" s="197"/>
      <c r="J215" s="198"/>
      <c r="K215" s="198"/>
      <c r="L215" s="199"/>
      <c r="M215" s="9"/>
      <c r="N215" s="2"/>
      <c r="O215" s="2"/>
      <c r="P215"/>
    </row>
    <row r="216" spans="2:16" x14ac:dyDescent="0.2">
      <c r="B216" s="196"/>
      <c r="C216" s="200"/>
      <c r="D216" s="9"/>
      <c r="E216" s="9"/>
      <c r="F216" s="196"/>
      <c r="G216" s="196"/>
      <c r="H216" s="197"/>
      <c r="I216" s="197"/>
      <c r="J216" s="198"/>
      <c r="K216" s="198"/>
      <c r="L216" s="199"/>
      <c r="M216" s="9"/>
      <c r="N216" s="2"/>
      <c r="O216" s="2"/>
      <c r="P216"/>
    </row>
    <row r="217" spans="2:16" x14ac:dyDescent="0.2">
      <c r="B217" s="196"/>
      <c r="C217" s="200"/>
      <c r="D217" s="9"/>
      <c r="E217" s="9"/>
      <c r="F217" s="196"/>
      <c r="G217" s="196"/>
      <c r="H217" s="197"/>
      <c r="I217" s="197"/>
      <c r="J217" s="198"/>
      <c r="K217" s="198"/>
      <c r="L217" s="199"/>
      <c r="M217" s="9"/>
      <c r="N217" s="2"/>
      <c r="O217" s="2"/>
      <c r="P217"/>
    </row>
    <row r="218" spans="2:16" x14ac:dyDescent="0.2">
      <c r="B218" s="196"/>
      <c r="C218" s="200"/>
      <c r="D218" s="9"/>
      <c r="E218" s="9"/>
      <c r="F218" s="196"/>
      <c r="G218" s="196"/>
      <c r="H218" s="197"/>
      <c r="I218" s="197"/>
      <c r="J218" s="198"/>
      <c r="K218" s="198"/>
      <c r="L218" s="199"/>
      <c r="M218" s="9"/>
      <c r="N218" s="2"/>
      <c r="O218" s="2"/>
      <c r="P218"/>
    </row>
    <row r="219" spans="2:16" x14ac:dyDescent="0.2">
      <c r="B219" s="196"/>
      <c r="C219" s="200"/>
      <c r="D219" s="9"/>
      <c r="E219" s="9"/>
      <c r="F219" s="196"/>
      <c r="G219" s="196"/>
      <c r="H219" s="197"/>
      <c r="I219" s="197"/>
      <c r="J219" s="198"/>
      <c r="K219" s="198"/>
      <c r="L219" s="199"/>
      <c r="M219" s="9"/>
      <c r="N219" s="2"/>
      <c r="O219" s="2"/>
      <c r="P219"/>
    </row>
    <row r="220" spans="2:16" x14ac:dyDescent="0.2">
      <c r="B220" s="196"/>
      <c r="C220" s="200"/>
      <c r="D220" s="9"/>
      <c r="E220" s="9"/>
      <c r="F220" s="196"/>
      <c r="G220" s="196"/>
      <c r="H220" s="197"/>
      <c r="I220" s="197"/>
      <c r="J220" s="198"/>
      <c r="K220" s="198"/>
      <c r="L220" s="199"/>
      <c r="M220" s="9"/>
      <c r="N220" s="2"/>
      <c r="O220" s="2"/>
      <c r="P220"/>
    </row>
    <row r="221" spans="2:16" x14ac:dyDescent="0.2">
      <c r="B221" s="196"/>
      <c r="C221" s="200"/>
      <c r="D221" s="9"/>
      <c r="E221" s="9"/>
      <c r="F221" s="196"/>
      <c r="G221" s="196"/>
      <c r="H221" s="197"/>
      <c r="I221" s="197"/>
      <c r="J221" s="198"/>
      <c r="K221" s="198"/>
      <c r="L221" s="199"/>
      <c r="M221" s="9"/>
      <c r="N221" s="2"/>
      <c r="O221" s="2"/>
      <c r="P221"/>
    </row>
    <row r="222" spans="2:16" x14ac:dyDescent="0.2">
      <c r="B222" s="196"/>
      <c r="C222" s="200"/>
      <c r="D222" s="9"/>
      <c r="E222" s="9"/>
      <c r="F222" s="196"/>
      <c r="G222" s="196"/>
      <c r="H222" s="197"/>
      <c r="I222" s="197"/>
      <c r="J222" s="198"/>
      <c r="K222" s="198"/>
      <c r="L222" s="199"/>
      <c r="M222" s="9"/>
      <c r="N222" s="2"/>
      <c r="O222" s="2"/>
      <c r="P222"/>
    </row>
    <row r="223" spans="2:16" x14ac:dyDescent="0.2">
      <c r="B223" s="196"/>
      <c r="C223" s="200"/>
      <c r="D223" s="9"/>
      <c r="E223" s="9"/>
      <c r="F223" s="196"/>
      <c r="G223" s="196"/>
      <c r="H223" s="197"/>
      <c r="I223" s="197"/>
      <c r="J223" s="198"/>
      <c r="K223" s="198"/>
      <c r="L223" s="199"/>
      <c r="M223" s="9"/>
      <c r="N223" s="2"/>
      <c r="O223" s="2"/>
      <c r="P223"/>
    </row>
    <row r="224" spans="2:16" x14ac:dyDescent="0.2">
      <c r="B224" s="196"/>
      <c r="C224" s="200"/>
      <c r="D224" s="9"/>
      <c r="E224" s="9"/>
      <c r="F224" s="196"/>
      <c r="G224" s="196"/>
      <c r="H224" s="197"/>
      <c r="I224" s="197"/>
      <c r="J224" s="198"/>
      <c r="K224" s="198"/>
      <c r="L224" s="199"/>
      <c r="M224" s="9"/>
      <c r="N224" s="2"/>
      <c r="O224" s="2"/>
      <c r="P224"/>
    </row>
    <row r="225" spans="2:16" x14ac:dyDescent="0.2">
      <c r="B225" s="196"/>
      <c r="C225" s="200"/>
      <c r="D225" s="9"/>
      <c r="E225" s="9"/>
      <c r="F225" s="196"/>
      <c r="G225" s="196"/>
      <c r="H225" s="197"/>
      <c r="I225" s="197"/>
      <c r="J225" s="198"/>
      <c r="K225" s="198"/>
      <c r="L225" s="199"/>
      <c r="M225" s="9"/>
      <c r="N225" s="2"/>
      <c r="O225" s="2"/>
      <c r="P225"/>
    </row>
    <row r="226" spans="2:16" x14ac:dyDescent="0.2">
      <c r="B226" s="196"/>
      <c r="C226" s="200"/>
      <c r="D226" s="9"/>
      <c r="E226" s="9"/>
      <c r="F226" s="196"/>
      <c r="G226" s="196"/>
      <c r="H226" s="197"/>
      <c r="I226" s="197"/>
      <c r="J226" s="198"/>
      <c r="K226" s="198"/>
      <c r="L226" s="199"/>
      <c r="M226" s="9"/>
      <c r="N226" s="2"/>
      <c r="O226" s="2"/>
      <c r="P226"/>
    </row>
    <row r="227" spans="2:16" x14ac:dyDescent="0.2">
      <c r="B227" s="196"/>
      <c r="C227" s="200"/>
      <c r="D227" s="9"/>
      <c r="E227" s="9"/>
      <c r="F227" s="196"/>
      <c r="G227" s="196"/>
      <c r="H227" s="197"/>
      <c r="I227" s="197"/>
      <c r="J227" s="198"/>
      <c r="K227" s="198"/>
      <c r="L227" s="199"/>
      <c r="M227" s="9"/>
      <c r="N227" s="2"/>
      <c r="O227" s="2"/>
      <c r="P227"/>
    </row>
    <row r="228" spans="2:16" x14ac:dyDescent="0.2">
      <c r="B228" s="196"/>
      <c r="C228" s="200"/>
      <c r="D228" s="9"/>
      <c r="E228" s="9"/>
      <c r="F228" s="196"/>
      <c r="G228" s="196"/>
      <c r="H228" s="197"/>
      <c r="I228" s="197"/>
      <c r="J228" s="198"/>
      <c r="K228" s="198"/>
      <c r="L228" s="199"/>
      <c r="M228" s="219"/>
      <c r="N228" s="2"/>
      <c r="O228" s="2"/>
      <c r="P228"/>
    </row>
    <row r="229" spans="2:16" x14ac:dyDescent="0.2">
      <c r="B229" s="196"/>
      <c r="C229" s="200"/>
      <c r="D229" s="9"/>
      <c r="E229" s="9"/>
      <c r="F229" s="196"/>
      <c r="G229" s="196"/>
      <c r="H229" s="197"/>
      <c r="I229" s="197"/>
      <c r="J229" s="198"/>
      <c r="K229" s="198"/>
      <c r="L229" s="199"/>
      <c r="M229" s="9"/>
      <c r="N229" s="2"/>
      <c r="O229" s="2"/>
      <c r="P229"/>
    </row>
    <row r="230" spans="2:16" x14ac:dyDescent="0.2">
      <c r="B230" s="196"/>
      <c r="C230" s="200"/>
      <c r="D230" s="9"/>
      <c r="E230" s="9"/>
      <c r="F230" s="196"/>
      <c r="G230" s="196"/>
      <c r="H230" s="197"/>
      <c r="I230" s="197"/>
      <c r="J230" s="198"/>
      <c r="K230" s="198"/>
      <c r="L230" s="199"/>
      <c r="M230" s="9"/>
      <c r="N230" s="2"/>
      <c r="O230" s="2"/>
      <c r="P230"/>
    </row>
    <row r="231" spans="2:16" x14ac:dyDescent="0.2">
      <c r="B231" s="196"/>
      <c r="C231" s="200"/>
      <c r="D231" s="9"/>
      <c r="E231" s="9"/>
      <c r="F231" s="196"/>
      <c r="G231" s="196"/>
      <c r="H231" s="197"/>
      <c r="I231" s="197"/>
      <c r="J231" s="198"/>
      <c r="K231" s="198"/>
      <c r="L231" s="199"/>
      <c r="M231" s="9"/>
      <c r="N231" s="2"/>
      <c r="O231" s="2"/>
      <c r="P231"/>
    </row>
    <row r="232" spans="2:16" x14ac:dyDescent="0.2">
      <c r="B232" s="196"/>
      <c r="C232" s="200"/>
      <c r="D232" s="9"/>
      <c r="E232" s="9"/>
      <c r="F232" s="196"/>
      <c r="G232" s="196"/>
      <c r="H232" s="197"/>
      <c r="I232" s="197"/>
      <c r="J232" s="198"/>
      <c r="K232" s="198"/>
      <c r="L232" s="199"/>
      <c r="M232" s="9"/>
      <c r="N232" s="2"/>
      <c r="O232" s="2"/>
      <c r="P232"/>
    </row>
    <row r="233" spans="2:16" x14ac:dyDescent="0.2">
      <c r="B233" s="196"/>
      <c r="C233" s="200"/>
      <c r="D233" s="9"/>
      <c r="E233" s="9"/>
      <c r="F233" s="196"/>
      <c r="G233" s="196"/>
      <c r="H233" s="197"/>
      <c r="I233" s="197"/>
      <c r="J233" s="198"/>
      <c r="K233" s="198"/>
      <c r="L233" s="199"/>
      <c r="M233" s="9"/>
      <c r="N233" s="2"/>
      <c r="O233" s="2"/>
      <c r="P233"/>
    </row>
    <row r="234" spans="2:16" x14ac:dyDescent="0.2">
      <c r="B234" s="196"/>
      <c r="C234" s="200"/>
      <c r="D234" s="9"/>
      <c r="E234" s="9"/>
      <c r="F234" s="196"/>
      <c r="G234" s="196"/>
      <c r="H234" s="197"/>
      <c r="I234" s="197"/>
      <c r="J234" s="198"/>
      <c r="K234" s="198"/>
      <c r="L234" s="199"/>
      <c r="M234" s="9"/>
      <c r="N234" s="2"/>
      <c r="O234" s="2"/>
      <c r="P234"/>
    </row>
    <row r="235" spans="2:16" x14ac:dyDescent="0.2">
      <c r="B235" s="196"/>
      <c r="C235" s="200"/>
      <c r="D235" s="9"/>
      <c r="E235" s="9"/>
      <c r="F235" s="196"/>
      <c r="G235" s="196"/>
      <c r="H235" s="197"/>
      <c r="I235" s="197"/>
      <c r="J235" s="198"/>
      <c r="K235" s="198"/>
      <c r="L235" s="199"/>
      <c r="M235" s="9"/>
      <c r="N235" s="2"/>
      <c r="O235" s="2"/>
      <c r="P235"/>
    </row>
    <row r="236" spans="2:16" x14ac:dyDescent="0.2">
      <c r="B236" s="196"/>
      <c r="C236" s="200"/>
      <c r="D236" s="9"/>
      <c r="E236" s="9"/>
      <c r="F236" s="196"/>
      <c r="G236" s="196"/>
      <c r="H236" s="197"/>
      <c r="I236" s="197"/>
      <c r="J236" s="198"/>
      <c r="K236" s="198"/>
      <c r="L236" s="199"/>
      <c r="M236" s="9"/>
      <c r="N236" s="2"/>
      <c r="O236" s="2"/>
      <c r="P236"/>
    </row>
    <row r="237" spans="2:16" x14ac:dyDescent="0.2">
      <c r="B237" s="196"/>
      <c r="C237" s="200"/>
      <c r="D237" s="9"/>
      <c r="E237" s="9"/>
      <c r="F237" s="196"/>
      <c r="G237" s="196"/>
      <c r="H237" s="197"/>
      <c r="I237" s="197"/>
      <c r="J237" s="198"/>
      <c r="K237" s="198"/>
      <c r="L237" s="199"/>
      <c r="M237" s="9"/>
      <c r="N237" s="2"/>
      <c r="O237" s="2"/>
      <c r="P237"/>
    </row>
    <row r="238" spans="2:16" x14ac:dyDescent="0.2">
      <c r="B238" s="196"/>
      <c r="C238" s="200"/>
      <c r="D238" s="9"/>
      <c r="E238" s="9"/>
      <c r="F238" s="196"/>
      <c r="G238" s="196"/>
      <c r="H238" s="197"/>
      <c r="I238" s="197"/>
      <c r="J238" s="198"/>
      <c r="K238" s="198"/>
      <c r="L238" s="199"/>
      <c r="M238" s="9"/>
      <c r="N238" s="2"/>
      <c r="O238" s="2"/>
      <c r="P238"/>
    </row>
    <row r="239" spans="2:16" x14ac:dyDescent="0.2">
      <c r="B239" s="196"/>
      <c r="C239" s="200"/>
      <c r="D239" s="9"/>
      <c r="E239" s="9"/>
      <c r="F239" s="196"/>
      <c r="G239" s="196"/>
      <c r="H239" s="197"/>
      <c r="I239" s="197"/>
      <c r="J239" s="198"/>
      <c r="K239" s="198"/>
      <c r="L239" s="199"/>
      <c r="M239" s="9"/>
      <c r="N239" s="2"/>
      <c r="O239" s="2"/>
      <c r="P239"/>
    </row>
    <row r="240" spans="2:16" x14ac:dyDescent="0.2">
      <c r="B240" s="196"/>
      <c r="C240" s="200"/>
      <c r="D240" s="9"/>
      <c r="E240" s="9"/>
      <c r="F240" s="196"/>
      <c r="G240" s="196"/>
      <c r="H240" s="197"/>
      <c r="I240" s="197"/>
      <c r="J240" s="198"/>
      <c r="K240" s="198"/>
      <c r="L240" s="199"/>
      <c r="M240" s="9"/>
      <c r="N240" s="2"/>
      <c r="O240" s="2"/>
      <c r="P240"/>
    </row>
    <row r="241" spans="2:16" x14ac:dyDescent="0.2">
      <c r="B241" s="196"/>
      <c r="C241" s="200"/>
      <c r="D241" s="9"/>
      <c r="E241" s="9"/>
      <c r="F241" s="196"/>
      <c r="G241" s="196"/>
      <c r="H241" s="197"/>
      <c r="I241" s="197"/>
      <c r="J241" s="198"/>
      <c r="K241" s="198"/>
      <c r="L241" s="199"/>
      <c r="M241" s="9"/>
      <c r="N241" s="2"/>
      <c r="O241" s="2"/>
      <c r="P241"/>
    </row>
    <row r="242" spans="2:16" x14ac:dyDescent="0.2">
      <c r="B242" s="196"/>
      <c r="C242" s="200"/>
      <c r="D242" s="9"/>
      <c r="E242" s="9"/>
      <c r="F242" s="196"/>
      <c r="G242" s="196"/>
      <c r="H242" s="197"/>
      <c r="I242" s="197"/>
      <c r="J242" s="198"/>
      <c r="K242" s="198"/>
      <c r="L242" s="199"/>
      <c r="M242" s="9"/>
      <c r="N242" s="2"/>
      <c r="O242" s="2"/>
      <c r="P242"/>
    </row>
    <row r="243" spans="2:16" x14ac:dyDescent="0.2">
      <c r="B243" s="196"/>
      <c r="C243" s="200"/>
      <c r="D243" s="9"/>
      <c r="E243" s="9"/>
      <c r="F243" s="196"/>
      <c r="G243" s="196"/>
      <c r="H243" s="197"/>
      <c r="I243" s="197"/>
      <c r="J243" s="198"/>
      <c r="K243" s="198"/>
      <c r="L243" s="199"/>
      <c r="M243" s="9"/>
      <c r="N243" s="2"/>
      <c r="O243" s="2"/>
      <c r="P243"/>
    </row>
    <row r="244" spans="2:16" x14ac:dyDescent="0.2">
      <c r="B244" s="196"/>
      <c r="C244" s="200"/>
      <c r="D244" s="9"/>
      <c r="E244" s="9"/>
      <c r="F244" s="196"/>
      <c r="G244" s="196"/>
      <c r="H244" s="197"/>
      <c r="I244" s="197"/>
      <c r="J244" s="198"/>
      <c r="K244" s="198"/>
      <c r="L244" s="199"/>
      <c r="M244" s="9"/>
      <c r="N244" s="2"/>
      <c r="O244" s="2"/>
      <c r="P244"/>
    </row>
    <row r="245" spans="2:16" x14ac:dyDescent="0.2">
      <c r="B245" s="196"/>
      <c r="C245" s="200"/>
      <c r="D245" s="9"/>
      <c r="E245" s="9"/>
      <c r="F245" s="196"/>
      <c r="G245" s="196"/>
      <c r="H245" s="197"/>
      <c r="I245" s="197"/>
      <c r="J245" s="198"/>
      <c r="K245" s="198"/>
      <c r="L245" s="199"/>
      <c r="M245" s="9"/>
      <c r="N245" s="2"/>
      <c r="O245" s="2"/>
      <c r="P245"/>
    </row>
    <row r="246" spans="2:16" x14ac:dyDescent="0.2">
      <c r="B246" s="196"/>
      <c r="C246" s="200"/>
      <c r="D246" s="9"/>
      <c r="E246" s="9"/>
      <c r="F246" s="196"/>
      <c r="G246" s="196"/>
      <c r="H246" s="197"/>
      <c r="I246" s="197"/>
      <c r="J246" s="198"/>
      <c r="K246" s="198"/>
      <c r="L246" s="199"/>
      <c r="M246" s="9"/>
      <c r="N246" s="2"/>
      <c r="O246" s="2"/>
      <c r="P246"/>
    </row>
    <row r="247" spans="2:16" x14ac:dyDescent="0.2">
      <c r="B247" s="196"/>
      <c r="C247" s="200"/>
      <c r="D247" s="9"/>
      <c r="E247" s="9"/>
      <c r="F247" s="196"/>
      <c r="G247" s="196"/>
      <c r="H247" s="197"/>
      <c r="I247" s="197"/>
      <c r="J247" s="198"/>
      <c r="K247" s="198"/>
      <c r="L247" s="199"/>
      <c r="M247" s="9"/>
      <c r="N247" s="2"/>
      <c r="O247" s="2"/>
      <c r="P247"/>
    </row>
    <row r="248" spans="2:16" x14ac:dyDescent="0.2">
      <c r="B248" s="196"/>
      <c r="C248" s="200"/>
      <c r="D248" s="9"/>
      <c r="E248" s="9"/>
      <c r="F248" s="196"/>
      <c r="G248" s="196"/>
      <c r="H248" s="197"/>
      <c r="I248" s="197"/>
      <c r="J248" s="198"/>
      <c r="K248" s="198"/>
      <c r="L248" s="199"/>
      <c r="M248" s="9"/>
      <c r="N248" s="2"/>
      <c r="O248" s="2"/>
      <c r="P248"/>
    </row>
    <row r="249" spans="2:16" x14ac:dyDescent="0.2">
      <c r="B249" s="196"/>
      <c r="C249" s="200"/>
      <c r="D249" s="9"/>
      <c r="E249" s="9"/>
      <c r="F249" s="196"/>
      <c r="G249" s="196"/>
      <c r="H249" s="197"/>
      <c r="I249" s="197"/>
      <c r="J249" s="198"/>
      <c r="K249" s="198"/>
      <c r="L249" s="199"/>
      <c r="M249" s="9"/>
      <c r="N249" s="2"/>
      <c r="O249" s="2"/>
      <c r="P249"/>
    </row>
    <row r="250" spans="2:16" x14ac:dyDescent="0.2">
      <c r="B250" s="196"/>
      <c r="C250" s="200"/>
      <c r="D250" s="9"/>
      <c r="E250" s="9"/>
      <c r="F250" s="196"/>
      <c r="G250" s="196"/>
      <c r="H250" s="197"/>
      <c r="I250" s="197"/>
      <c r="J250" s="198"/>
      <c r="K250" s="198"/>
      <c r="L250" s="199"/>
      <c r="M250" s="9"/>
      <c r="N250" s="2"/>
      <c r="O250" s="2"/>
      <c r="P250"/>
    </row>
    <row r="251" spans="2:16" x14ac:dyDescent="0.2">
      <c r="B251" s="196"/>
      <c r="C251" s="200"/>
      <c r="D251" s="9"/>
      <c r="E251" s="9"/>
      <c r="F251" s="196"/>
      <c r="G251" s="196"/>
      <c r="H251" s="197"/>
      <c r="I251" s="197"/>
      <c r="J251" s="198"/>
      <c r="K251" s="198"/>
      <c r="L251" s="199"/>
      <c r="M251" s="9"/>
      <c r="N251" s="2"/>
      <c r="O251" s="2"/>
      <c r="P251"/>
    </row>
    <row r="252" spans="2:16" x14ac:dyDescent="0.2">
      <c r="B252" s="196"/>
      <c r="C252" s="200"/>
      <c r="D252" s="9"/>
      <c r="E252" s="9"/>
      <c r="F252" s="196"/>
      <c r="G252" s="196"/>
      <c r="H252" s="197"/>
      <c r="I252" s="197"/>
      <c r="J252" s="198"/>
      <c r="K252" s="198"/>
      <c r="L252" s="199"/>
      <c r="M252" s="9"/>
      <c r="N252" s="2"/>
      <c r="O252" s="2"/>
      <c r="P252"/>
    </row>
    <row r="253" spans="2:16" x14ac:dyDescent="0.2">
      <c r="B253" s="196"/>
      <c r="C253" s="200"/>
      <c r="D253" s="9"/>
      <c r="E253" s="9"/>
      <c r="F253" s="196"/>
      <c r="G253" s="196"/>
      <c r="H253" s="197"/>
      <c r="I253" s="197"/>
      <c r="J253" s="198"/>
      <c r="K253" s="198"/>
      <c r="L253" s="199"/>
      <c r="M253" s="9"/>
      <c r="N253" s="2"/>
      <c r="O253" s="2"/>
      <c r="P253"/>
    </row>
    <row r="254" spans="2:16" x14ac:dyDescent="0.2">
      <c r="B254" s="196"/>
      <c r="C254" s="200"/>
      <c r="D254" s="9"/>
      <c r="E254" s="9"/>
      <c r="F254" s="196"/>
      <c r="G254" s="196"/>
      <c r="H254" s="197"/>
      <c r="I254" s="197"/>
      <c r="J254" s="198"/>
      <c r="K254" s="198"/>
      <c r="L254" s="199"/>
      <c r="M254" s="9"/>
      <c r="N254" s="2"/>
      <c r="O254" s="2"/>
      <c r="P254"/>
    </row>
    <row r="255" spans="2:16" x14ac:dyDescent="0.2">
      <c r="B255" s="196"/>
      <c r="C255" s="200"/>
      <c r="D255" s="9"/>
      <c r="E255" s="9"/>
      <c r="F255" s="196"/>
      <c r="G255" s="196"/>
      <c r="H255" s="197"/>
      <c r="I255" s="197"/>
      <c r="J255" s="198"/>
      <c r="K255" s="198"/>
      <c r="L255" s="199"/>
      <c r="M255" s="9"/>
      <c r="N255" s="2"/>
      <c r="O255" s="2"/>
      <c r="P255"/>
    </row>
    <row r="256" spans="2:16" x14ac:dyDescent="0.2">
      <c r="B256" s="196"/>
      <c r="C256" s="200"/>
      <c r="D256" s="9"/>
      <c r="E256" s="9"/>
      <c r="F256" s="196"/>
      <c r="G256" s="196"/>
      <c r="H256" s="197"/>
      <c r="I256" s="197"/>
      <c r="J256" s="198"/>
      <c r="K256" s="198"/>
      <c r="L256" s="199"/>
      <c r="M256" s="9"/>
      <c r="N256" s="2"/>
      <c r="O256" s="2"/>
      <c r="P256"/>
    </row>
    <row r="257" spans="2:16" x14ac:dyDescent="0.2">
      <c r="B257" s="196"/>
      <c r="C257" s="200"/>
      <c r="D257" s="9"/>
      <c r="E257" s="9"/>
      <c r="F257" s="196"/>
      <c r="G257" s="196"/>
      <c r="H257" s="197"/>
      <c r="I257" s="197"/>
      <c r="J257" s="198"/>
      <c r="K257" s="198"/>
      <c r="L257" s="199"/>
      <c r="M257" s="9"/>
      <c r="N257" s="2"/>
      <c r="O257" s="2"/>
      <c r="P257"/>
    </row>
    <row r="258" spans="2:16" x14ac:dyDescent="0.2">
      <c r="B258" s="196"/>
      <c r="C258" s="200"/>
      <c r="D258" s="9"/>
      <c r="E258" s="9"/>
      <c r="F258" s="196"/>
      <c r="G258" s="196"/>
      <c r="H258" s="197"/>
      <c r="I258" s="197"/>
      <c r="J258" s="198"/>
      <c r="K258" s="198"/>
      <c r="L258" s="199"/>
      <c r="M258" s="9"/>
      <c r="N258" s="2"/>
      <c r="O258" s="2"/>
      <c r="P258"/>
    </row>
    <row r="259" spans="2:16" x14ac:dyDescent="0.2">
      <c r="B259" s="196"/>
      <c r="C259" s="200"/>
      <c r="D259" s="9"/>
      <c r="E259" s="9"/>
      <c r="F259" s="196"/>
      <c r="G259" s="196"/>
      <c r="H259" s="197"/>
      <c r="I259" s="197"/>
      <c r="J259" s="198"/>
      <c r="K259" s="198"/>
      <c r="L259" s="199"/>
      <c r="M259" s="9"/>
      <c r="N259" s="2"/>
      <c r="O259" s="2"/>
      <c r="P259"/>
    </row>
    <row r="260" spans="2:16" x14ac:dyDescent="0.2">
      <c r="B260" s="196"/>
      <c r="C260" s="200"/>
      <c r="D260" s="9"/>
      <c r="E260" s="9"/>
      <c r="F260" s="196"/>
      <c r="G260" s="196"/>
      <c r="H260" s="197"/>
      <c r="I260" s="197"/>
      <c r="J260" s="198"/>
      <c r="K260" s="198"/>
      <c r="L260" s="199"/>
      <c r="M260" s="9"/>
      <c r="N260" s="2"/>
      <c r="O260" s="2"/>
      <c r="P260"/>
    </row>
    <row r="261" spans="2:16" x14ac:dyDescent="0.2">
      <c r="B261" s="196"/>
      <c r="C261" s="200"/>
      <c r="D261" s="9"/>
      <c r="E261" s="9"/>
      <c r="F261" s="196"/>
      <c r="G261" s="196"/>
      <c r="H261" s="197"/>
      <c r="I261" s="197"/>
      <c r="J261" s="198"/>
      <c r="K261" s="198"/>
      <c r="L261" s="199"/>
      <c r="M261" s="9"/>
      <c r="N261" s="2"/>
      <c r="O261" s="2"/>
      <c r="P261"/>
    </row>
    <row r="262" spans="2:16" x14ac:dyDescent="0.2">
      <c r="B262" s="196"/>
      <c r="C262" s="200"/>
      <c r="D262" s="9"/>
      <c r="E262" s="9"/>
      <c r="F262" s="196"/>
      <c r="G262" s="196"/>
      <c r="H262" s="197"/>
      <c r="I262" s="197"/>
      <c r="J262" s="198"/>
      <c r="K262" s="198"/>
      <c r="L262" s="199"/>
      <c r="M262" s="9"/>
      <c r="N262" s="2"/>
      <c r="O262" s="2"/>
      <c r="P262"/>
    </row>
    <row r="263" spans="2:16" x14ac:dyDescent="0.2">
      <c r="B263" s="196"/>
      <c r="C263" s="200"/>
      <c r="D263" s="9"/>
      <c r="E263" s="9"/>
      <c r="F263" s="196"/>
      <c r="G263" s="196"/>
      <c r="H263" s="197"/>
      <c r="I263" s="197"/>
      <c r="J263" s="198"/>
      <c r="K263" s="198"/>
      <c r="L263" s="199"/>
      <c r="M263" s="9"/>
      <c r="N263" s="2"/>
      <c r="O263" s="2"/>
      <c r="P263"/>
    </row>
    <row r="264" spans="2:16" x14ac:dyDescent="0.2">
      <c r="B264" s="196"/>
      <c r="C264" s="200"/>
      <c r="D264" s="9"/>
      <c r="E264" s="9"/>
      <c r="F264" s="196"/>
      <c r="G264" s="196"/>
      <c r="H264" s="197"/>
      <c r="I264" s="197"/>
      <c r="J264" s="198"/>
      <c r="K264" s="198"/>
      <c r="L264" s="199"/>
      <c r="M264" s="9"/>
      <c r="N264" s="2"/>
      <c r="O264" s="2"/>
      <c r="P264"/>
    </row>
    <row r="265" spans="2:16" x14ac:dyDescent="0.2">
      <c r="B265" s="196"/>
      <c r="C265" s="200"/>
      <c r="D265" s="9"/>
      <c r="E265" s="9"/>
      <c r="F265" s="196"/>
      <c r="G265" s="196"/>
      <c r="H265" s="197"/>
      <c r="I265" s="197"/>
      <c r="J265" s="198"/>
      <c r="K265" s="198"/>
      <c r="L265" s="199"/>
      <c r="M265" s="9"/>
      <c r="N265" s="2"/>
      <c r="O265" s="2"/>
      <c r="P265"/>
    </row>
    <row r="266" spans="2:16" x14ac:dyDescent="0.2">
      <c r="B266" s="196"/>
      <c r="C266" s="200"/>
      <c r="D266" s="9"/>
      <c r="E266" s="9"/>
      <c r="F266" s="196"/>
      <c r="G266" s="196"/>
      <c r="H266" s="197"/>
      <c r="I266" s="197"/>
      <c r="J266" s="198"/>
      <c r="K266" s="198"/>
      <c r="L266" s="199"/>
      <c r="M266" s="9"/>
      <c r="N266" s="2"/>
      <c r="O266" s="2"/>
      <c r="P266"/>
    </row>
    <row r="267" spans="2:16" x14ac:dyDescent="0.2">
      <c r="B267" s="196"/>
      <c r="C267" s="200"/>
      <c r="D267" s="9"/>
      <c r="E267" s="9"/>
      <c r="F267" s="196"/>
      <c r="G267" s="196"/>
      <c r="H267" s="197"/>
      <c r="I267" s="197"/>
      <c r="J267" s="198"/>
      <c r="K267" s="198"/>
      <c r="L267" s="199"/>
      <c r="M267" s="9"/>
      <c r="N267" s="2"/>
      <c r="O267" s="2"/>
      <c r="P267"/>
    </row>
    <row r="268" spans="2:16" x14ac:dyDescent="0.2">
      <c r="B268" s="196"/>
      <c r="C268" s="200"/>
      <c r="D268" s="9"/>
      <c r="E268" s="9"/>
      <c r="F268" s="196"/>
      <c r="G268" s="196"/>
      <c r="H268" s="197"/>
      <c r="I268" s="197"/>
      <c r="J268" s="198"/>
      <c r="K268" s="198"/>
      <c r="L268" s="199"/>
      <c r="M268" s="9"/>
      <c r="N268" s="2"/>
      <c r="O268" s="2"/>
      <c r="P268"/>
    </row>
    <row r="269" spans="2:16" x14ac:dyDescent="0.2">
      <c r="B269" s="196"/>
      <c r="C269" s="200"/>
      <c r="D269" s="9"/>
      <c r="E269" s="9"/>
      <c r="F269" s="196"/>
      <c r="G269" s="196"/>
      <c r="H269" s="197"/>
      <c r="I269" s="197"/>
      <c r="J269" s="198"/>
      <c r="K269" s="198"/>
      <c r="L269" s="199"/>
      <c r="M269" s="9"/>
      <c r="N269" s="2"/>
      <c r="O269" s="2"/>
      <c r="P269"/>
    </row>
    <row r="270" spans="2:16" x14ac:dyDescent="0.2">
      <c r="B270" s="196"/>
      <c r="C270" s="200"/>
      <c r="D270" s="9"/>
      <c r="E270" s="9"/>
      <c r="F270" s="196"/>
      <c r="G270" s="196"/>
      <c r="H270" s="197"/>
      <c r="I270" s="197"/>
      <c r="J270" s="198"/>
      <c r="K270" s="198"/>
      <c r="L270" s="199"/>
      <c r="M270" s="9"/>
      <c r="N270" s="2"/>
      <c r="O270" s="2"/>
      <c r="P270"/>
    </row>
    <row r="271" spans="2:16" x14ac:dyDescent="0.2">
      <c r="B271" s="196"/>
      <c r="C271" s="200"/>
      <c r="D271" s="9"/>
      <c r="E271" s="9"/>
      <c r="F271" s="196"/>
      <c r="G271" s="196"/>
      <c r="H271" s="197"/>
      <c r="I271" s="197"/>
      <c r="J271" s="198"/>
      <c r="K271" s="198"/>
      <c r="L271" s="199"/>
      <c r="M271" s="9"/>
      <c r="N271" s="2"/>
      <c r="O271" s="2"/>
      <c r="P271"/>
    </row>
    <row r="272" spans="2:16" x14ac:dyDescent="0.2">
      <c r="B272" s="196"/>
      <c r="C272" s="200"/>
      <c r="D272" s="9"/>
      <c r="E272" s="9"/>
      <c r="F272" s="196"/>
      <c r="G272" s="196"/>
      <c r="H272" s="197"/>
      <c r="I272" s="197"/>
      <c r="J272" s="198"/>
      <c r="K272" s="198"/>
      <c r="L272" s="199"/>
      <c r="M272" s="9"/>
      <c r="N272" s="2"/>
      <c r="O272" s="2"/>
      <c r="P272"/>
    </row>
    <row r="273" spans="2:16" x14ac:dyDescent="0.2">
      <c r="B273" s="196"/>
      <c r="C273" s="200"/>
      <c r="D273" s="9"/>
      <c r="E273" s="9"/>
      <c r="F273" s="196"/>
      <c r="G273" s="196"/>
      <c r="H273" s="197"/>
      <c r="I273" s="197"/>
      <c r="J273" s="198"/>
      <c r="K273" s="198"/>
      <c r="L273" s="199"/>
      <c r="M273" s="9"/>
      <c r="N273" s="2"/>
      <c r="O273" s="2"/>
      <c r="P273"/>
    </row>
    <row r="274" spans="2:16" x14ac:dyDescent="0.2">
      <c r="B274" s="196"/>
      <c r="C274" s="200"/>
      <c r="D274" s="9"/>
      <c r="E274" s="9"/>
      <c r="F274" s="196"/>
      <c r="G274" s="196"/>
      <c r="H274" s="197"/>
      <c r="I274" s="197"/>
      <c r="J274" s="198"/>
      <c r="K274" s="198"/>
      <c r="L274" s="199"/>
      <c r="M274" s="9"/>
      <c r="N274" s="2"/>
      <c r="O274" s="2"/>
      <c r="P274"/>
    </row>
    <row r="275" spans="2:16" x14ac:dyDescent="0.2">
      <c r="B275" s="196"/>
      <c r="C275" s="200"/>
      <c r="D275" s="9"/>
      <c r="E275" s="9"/>
      <c r="F275" s="196"/>
      <c r="G275" s="196"/>
      <c r="H275" s="197"/>
      <c r="I275" s="197"/>
      <c r="J275" s="198"/>
      <c r="K275" s="198"/>
      <c r="L275" s="199"/>
      <c r="M275" s="9"/>
      <c r="N275" s="2"/>
      <c r="O275" s="2"/>
      <c r="P275"/>
    </row>
    <row r="276" spans="2:16" x14ac:dyDescent="0.2">
      <c r="B276" s="196"/>
      <c r="C276" s="200"/>
      <c r="D276" s="9"/>
      <c r="E276" s="9"/>
      <c r="F276" s="196"/>
      <c r="G276" s="196"/>
      <c r="H276" s="197"/>
      <c r="I276" s="197"/>
      <c r="J276" s="198"/>
      <c r="K276" s="198"/>
      <c r="L276" s="199"/>
      <c r="M276" s="9"/>
      <c r="N276" s="2"/>
      <c r="O276" s="2"/>
      <c r="P276"/>
    </row>
    <row r="277" spans="2:16" x14ac:dyDescent="0.2">
      <c r="B277" s="196"/>
      <c r="C277" s="200"/>
      <c r="D277" s="9"/>
      <c r="E277" s="9"/>
      <c r="F277" s="196"/>
      <c r="G277" s="196"/>
      <c r="H277" s="197"/>
      <c r="I277" s="197"/>
      <c r="J277" s="198"/>
      <c r="K277" s="198"/>
      <c r="L277" s="199"/>
      <c r="M277" s="9"/>
      <c r="N277" s="2"/>
      <c r="O277" s="2"/>
      <c r="P277"/>
    </row>
    <row r="278" spans="2:16" x14ac:dyDescent="0.2">
      <c r="B278" s="196"/>
      <c r="C278" s="200"/>
      <c r="D278" s="9"/>
      <c r="E278" s="9"/>
      <c r="F278" s="196"/>
      <c r="G278" s="196"/>
      <c r="H278" s="197"/>
      <c r="I278" s="197"/>
      <c r="J278" s="198"/>
      <c r="K278" s="198"/>
      <c r="L278" s="199"/>
      <c r="M278" s="9"/>
      <c r="N278" s="2"/>
      <c r="O278" s="2"/>
      <c r="P278"/>
    </row>
    <row r="279" spans="2:16" x14ac:dyDescent="0.2">
      <c r="B279" s="196"/>
      <c r="C279" s="200"/>
      <c r="D279" s="9"/>
      <c r="E279" s="9"/>
      <c r="F279" s="196"/>
      <c r="G279" s="196"/>
      <c r="H279" s="197"/>
      <c r="I279" s="197"/>
      <c r="J279" s="198"/>
      <c r="K279" s="198"/>
      <c r="L279" s="199"/>
      <c r="M279" s="9"/>
      <c r="N279" s="2"/>
      <c r="O279" s="2"/>
      <c r="P279"/>
    </row>
    <row r="280" spans="2:16" x14ac:dyDescent="0.2">
      <c r="B280" s="196"/>
      <c r="C280" s="200"/>
      <c r="D280" s="9"/>
      <c r="E280" s="9"/>
      <c r="F280" s="196"/>
      <c r="G280" s="196"/>
      <c r="H280" s="197"/>
      <c r="I280" s="197"/>
      <c r="J280" s="198"/>
      <c r="K280" s="198"/>
      <c r="L280" s="199"/>
      <c r="M280" s="9"/>
      <c r="N280" s="2"/>
      <c r="O280" s="2"/>
      <c r="P280"/>
    </row>
    <row r="281" spans="2:16" x14ac:dyDescent="0.2">
      <c r="B281" s="196"/>
      <c r="C281" s="200"/>
      <c r="D281" s="9"/>
      <c r="E281" s="9"/>
      <c r="F281" s="196"/>
      <c r="G281" s="196"/>
      <c r="H281" s="197"/>
      <c r="I281" s="197"/>
      <c r="J281" s="198"/>
      <c r="K281" s="198"/>
      <c r="L281" s="199"/>
      <c r="M281" s="9"/>
      <c r="N281" s="2"/>
      <c r="O281" s="2"/>
      <c r="P281"/>
    </row>
    <row r="282" spans="2:16" x14ac:dyDescent="0.2">
      <c r="B282" s="196"/>
      <c r="C282" s="200"/>
      <c r="D282" s="9"/>
      <c r="E282" s="9"/>
      <c r="F282" s="196"/>
      <c r="G282" s="196"/>
      <c r="H282" s="197"/>
      <c r="I282" s="197"/>
      <c r="J282" s="198"/>
      <c r="K282" s="198"/>
      <c r="L282" s="199"/>
      <c r="M282" s="9"/>
      <c r="N282" s="2"/>
      <c r="O282" s="2"/>
      <c r="P282"/>
    </row>
    <row r="283" spans="2:16" x14ac:dyDescent="0.2">
      <c r="B283" s="196"/>
      <c r="C283" s="200"/>
      <c r="D283" s="9"/>
      <c r="E283" s="9"/>
      <c r="F283" s="196"/>
      <c r="G283" s="196"/>
      <c r="H283" s="197"/>
      <c r="I283" s="197"/>
      <c r="J283" s="198"/>
      <c r="K283" s="198"/>
      <c r="L283" s="199"/>
      <c r="M283" s="9"/>
      <c r="N283" s="2"/>
      <c r="O283" s="2"/>
      <c r="P283"/>
    </row>
    <row r="284" spans="2:16" x14ac:dyDescent="0.2">
      <c r="B284" s="196"/>
      <c r="C284" s="200"/>
      <c r="D284" s="9"/>
      <c r="E284" s="9"/>
      <c r="F284" s="196"/>
      <c r="G284" s="196"/>
      <c r="H284" s="197"/>
      <c r="I284" s="197"/>
      <c r="J284" s="198"/>
      <c r="K284" s="198"/>
      <c r="L284" s="199"/>
      <c r="M284" s="9"/>
      <c r="N284" s="2"/>
      <c r="O284" s="2"/>
      <c r="P284"/>
    </row>
    <row r="285" spans="2:16" x14ac:dyDescent="0.2">
      <c r="B285" s="196"/>
      <c r="C285" s="200"/>
      <c r="D285" s="9"/>
      <c r="E285" s="9"/>
      <c r="F285" s="196"/>
      <c r="G285" s="196"/>
      <c r="H285" s="197"/>
      <c r="I285" s="197"/>
      <c r="J285" s="198"/>
      <c r="K285" s="198"/>
      <c r="L285" s="199"/>
      <c r="M285" s="9"/>
      <c r="N285" s="2"/>
      <c r="O285" s="2"/>
      <c r="P285"/>
    </row>
    <row r="286" spans="2:16" x14ac:dyDescent="0.2">
      <c r="B286" s="196"/>
      <c r="C286" s="200"/>
      <c r="D286" s="9"/>
      <c r="E286" s="9"/>
      <c r="F286" s="196"/>
      <c r="G286" s="196"/>
      <c r="H286" s="197"/>
      <c r="I286" s="197"/>
      <c r="J286" s="198"/>
      <c r="K286" s="198"/>
      <c r="L286" s="199"/>
      <c r="M286" s="9"/>
      <c r="N286" s="2"/>
      <c r="O286" s="2"/>
      <c r="P286"/>
    </row>
    <row r="287" spans="2:16" x14ac:dyDescent="0.2">
      <c r="B287" s="196"/>
      <c r="C287" s="200"/>
      <c r="D287" s="9"/>
      <c r="E287" s="9"/>
      <c r="F287" s="196"/>
      <c r="G287" s="196"/>
      <c r="H287" s="197"/>
      <c r="I287" s="197"/>
      <c r="J287" s="198"/>
      <c r="K287" s="198"/>
      <c r="L287" s="199"/>
      <c r="M287" s="9"/>
      <c r="N287" s="2"/>
      <c r="O287" s="2"/>
      <c r="P287"/>
    </row>
    <row r="288" spans="2:16" x14ac:dyDescent="0.2">
      <c r="B288" s="196"/>
      <c r="C288" s="200"/>
      <c r="D288" s="9"/>
      <c r="E288" s="9"/>
      <c r="F288" s="196"/>
      <c r="G288" s="196"/>
      <c r="H288" s="197"/>
      <c r="I288" s="197"/>
      <c r="J288" s="198"/>
      <c r="K288" s="198"/>
      <c r="L288" s="199"/>
      <c r="M288" s="9"/>
      <c r="N288" s="2"/>
      <c r="O288" s="2"/>
      <c r="P288"/>
    </row>
    <row r="289" spans="2:16" x14ac:dyDescent="0.2">
      <c r="B289" s="196"/>
      <c r="C289" s="200"/>
      <c r="D289" s="9"/>
      <c r="E289" s="9"/>
      <c r="F289" s="196"/>
      <c r="G289" s="196"/>
      <c r="H289" s="197"/>
      <c r="I289" s="197"/>
      <c r="J289" s="198"/>
      <c r="K289" s="198"/>
      <c r="L289" s="199"/>
      <c r="M289" s="9"/>
      <c r="N289" s="2"/>
      <c r="O289" s="2"/>
      <c r="P289"/>
    </row>
    <row r="290" spans="2:16" x14ac:dyDescent="0.2">
      <c r="B290" s="196"/>
      <c r="C290" s="200"/>
      <c r="D290" s="9"/>
      <c r="E290" s="9"/>
      <c r="F290" s="196"/>
      <c r="G290" s="196"/>
      <c r="H290" s="197"/>
      <c r="I290" s="197"/>
      <c r="J290" s="198"/>
      <c r="K290" s="198"/>
      <c r="L290" s="199"/>
      <c r="M290" s="9"/>
      <c r="N290" s="2"/>
      <c r="O290" s="2"/>
      <c r="P290"/>
    </row>
    <row r="291" spans="2:16" x14ac:dyDescent="0.2">
      <c r="B291" s="196"/>
      <c r="C291" s="200"/>
      <c r="D291" s="9"/>
      <c r="E291" s="9"/>
      <c r="F291" s="196"/>
      <c r="G291" s="196"/>
      <c r="H291" s="197"/>
      <c r="I291" s="197"/>
      <c r="J291" s="198"/>
      <c r="K291" s="198"/>
      <c r="L291" s="199"/>
      <c r="M291" s="9"/>
      <c r="N291" s="2"/>
      <c r="O291" s="2"/>
      <c r="P291"/>
    </row>
    <row r="292" spans="2:16" x14ac:dyDescent="0.2">
      <c r="B292" s="196"/>
      <c r="C292" s="200"/>
      <c r="D292" s="9"/>
      <c r="E292" s="9"/>
      <c r="F292" s="196"/>
      <c r="G292" s="196"/>
      <c r="H292" s="197"/>
      <c r="I292" s="197"/>
      <c r="J292" s="198"/>
      <c r="K292" s="198"/>
      <c r="L292" s="199"/>
      <c r="M292" s="9"/>
      <c r="N292" s="2"/>
      <c r="O292" s="2"/>
      <c r="P292"/>
    </row>
    <row r="293" spans="2:16" x14ac:dyDescent="0.2">
      <c r="B293" s="196"/>
      <c r="C293" s="200"/>
      <c r="D293" s="9"/>
      <c r="E293" s="9"/>
      <c r="F293" s="196"/>
      <c r="G293" s="196"/>
      <c r="H293" s="197"/>
      <c r="I293" s="197"/>
      <c r="J293" s="198"/>
      <c r="K293" s="198"/>
      <c r="L293" s="199"/>
      <c r="M293" s="9"/>
      <c r="N293" s="2"/>
      <c r="O293" s="2"/>
      <c r="P293"/>
    </row>
    <row r="294" spans="2:16" x14ac:dyDescent="0.2">
      <c r="B294" s="196"/>
      <c r="C294" s="200"/>
      <c r="D294" s="9"/>
      <c r="E294" s="9"/>
      <c r="F294" s="196"/>
      <c r="G294" s="196"/>
      <c r="H294" s="197"/>
      <c r="I294" s="197"/>
      <c r="J294" s="198"/>
      <c r="K294" s="198"/>
      <c r="L294" s="199"/>
      <c r="M294" s="9"/>
      <c r="N294" s="2"/>
      <c r="O294" s="2"/>
      <c r="P294"/>
    </row>
    <row r="295" spans="2:16" x14ac:dyDescent="0.2">
      <c r="B295" s="196"/>
      <c r="C295" s="200"/>
      <c r="D295" s="9"/>
      <c r="E295" s="9"/>
      <c r="F295" s="196"/>
      <c r="G295" s="196"/>
      <c r="H295" s="197"/>
      <c r="I295" s="197"/>
      <c r="J295" s="198"/>
      <c r="K295" s="198"/>
      <c r="L295" s="199"/>
      <c r="M295" s="9"/>
      <c r="N295" s="2"/>
      <c r="O295" s="2"/>
      <c r="P295"/>
    </row>
    <row r="296" spans="2:16" x14ac:dyDescent="0.2">
      <c r="B296" s="196"/>
      <c r="C296" s="200"/>
      <c r="D296" s="9"/>
      <c r="E296" s="9"/>
      <c r="F296" s="196"/>
      <c r="G296" s="196"/>
      <c r="H296" s="197"/>
      <c r="I296" s="197"/>
      <c r="J296" s="198"/>
      <c r="K296" s="198"/>
      <c r="L296" s="199"/>
      <c r="M296" s="9"/>
      <c r="N296" s="2"/>
      <c r="O296" s="2"/>
      <c r="P296"/>
    </row>
    <row r="297" spans="2:16" x14ac:dyDescent="0.2">
      <c r="B297" s="196"/>
      <c r="C297" s="200"/>
      <c r="D297" s="9"/>
      <c r="E297" s="9"/>
      <c r="F297" s="196"/>
      <c r="G297" s="196"/>
      <c r="H297" s="197"/>
      <c r="I297" s="197"/>
      <c r="J297" s="198"/>
      <c r="K297" s="198"/>
      <c r="L297" s="199"/>
      <c r="M297" s="9"/>
      <c r="N297" s="2"/>
      <c r="O297" s="2"/>
      <c r="P297"/>
    </row>
    <row r="298" spans="2:16" x14ac:dyDescent="0.2">
      <c r="B298" s="196"/>
      <c r="C298" s="200"/>
      <c r="D298" s="9"/>
      <c r="E298" s="9"/>
      <c r="F298" s="196"/>
      <c r="G298" s="196"/>
      <c r="H298" s="197"/>
      <c r="I298" s="197"/>
      <c r="J298" s="198"/>
      <c r="K298" s="198"/>
      <c r="L298" s="199"/>
      <c r="M298" s="9"/>
      <c r="N298" s="2"/>
      <c r="O298" s="2"/>
      <c r="P298"/>
    </row>
    <row r="299" spans="2:16" x14ac:dyDescent="0.2">
      <c r="B299" s="196"/>
      <c r="C299" s="200"/>
      <c r="D299" s="9"/>
      <c r="E299" s="9"/>
      <c r="F299" s="196"/>
      <c r="G299" s="196"/>
      <c r="H299" s="197"/>
      <c r="I299" s="197"/>
      <c r="J299" s="198"/>
      <c r="K299" s="198"/>
      <c r="L299" s="199"/>
      <c r="M299" s="9"/>
      <c r="N299" s="2"/>
      <c r="O299" s="2"/>
      <c r="P299"/>
    </row>
    <row r="300" spans="2:16" x14ac:dyDescent="0.2">
      <c r="B300" s="196"/>
      <c r="C300" s="200"/>
      <c r="D300" s="9"/>
      <c r="E300" s="9"/>
      <c r="F300" s="196"/>
      <c r="G300" s="196"/>
      <c r="H300" s="197"/>
      <c r="I300" s="197"/>
      <c r="J300" s="198"/>
      <c r="K300" s="198"/>
      <c r="L300" s="199"/>
      <c r="M300" s="9"/>
      <c r="N300" s="2"/>
      <c r="O300" s="2"/>
      <c r="P300"/>
    </row>
    <row r="301" spans="2:16" x14ac:dyDescent="0.2">
      <c r="B301" s="196"/>
      <c r="C301" s="200"/>
      <c r="D301" s="9"/>
      <c r="E301" s="9"/>
      <c r="F301" s="196"/>
      <c r="G301" s="196"/>
      <c r="H301" s="197"/>
      <c r="I301" s="197"/>
      <c r="J301" s="198"/>
      <c r="K301" s="198"/>
      <c r="L301" s="199"/>
      <c r="M301" s="9"/>
      <c r="N301" s="2"/>
      <c r="O301" s="2"/>
      <c r="P301"/>
    </row>
    <row r="302" spans="2:16" x14ac:dyDescent="0.2">
      <c r="B302" s="196"/>
      <c r="C302" s="200"/>
      <c r="D302" s="9"/>
      <c r="E302" s="9"/>
      <c r="F302" s="196"/>
      <c r="G302" s="196"/>
      <c r="H302" s="197"/>
      <c r="I302" s="197"/>
      <c r="J302" s="198"/>
      <c r="K302" s="198"/>
      <c r="L302" s="199"/>
      <c r="M302" s="9"/>
      <c r="N302" s="2"/>
      <c r="O302" s="2"/>
      <c r="P302"/>
    </row>
    <row r="303" spans="2:16" x14ac:dyDescent="0.2">
      <c r="B303" s="196"/>
      <c r="C303" s="200"/>
      <c r="D303" s="9"/>
      <c r="E303" s="9"/>
      <c r="F303" s="196"/>
      <c r="G303" s="196"/>
      <c r="H303" s="197"/>
      <c r="I303" s="197"/>
      <c r="J303" s="198"/>
      <c r="K303" s="198"/>
      <c r="L303" s="199"/>
      <c r="M303" s="9"/>
      <c r="N303" s="2"/>
      <c r="O303" s="2"/>
      <c r="P303"/>
    </row>
    <row r="304" spans="2:16" x14ac:dyDescent="0.2">
      <c r="B304" s="196"/>
      <c r="C304" s="200"/>
      <c r="D304" s="9"/>
      <c r="E304" s="9"/>
      <c r="F304" s="196"/>
      <c r="G304" s="196"/>
      <c r="H304" s="197"/>
      <c r="I304" s="197"/>
      <c r="J304" s="198"/>
      <c r="K304" s="198"/>
      <c r="L304" s="199"/>
      <c r="M304" s="9"/>
      <c r="N304" s="2"/>
      <c r="O304" s="2"/>
      <c r="P304"/>
    </row>
    <row r="305" spans="2:16" x14ac:dyDescent="0.2">
      <c r="B305" s="196"/>
      <c r="C305" s="200"/>
      <c r="D305" s="9"/>
      <c r="E305" s="9"/>
      <c r="F305" s="196"/>
      <c r="G305" s="196"/>
      <c r="H305" s="197"/>
      <c r="I305" s="197"/>
      <c r="J305" s="198"/>
      <c r="K305" s="198"/>
      <c r="L305" s="199"/>
      <c r="M305" s="9"/>
      <c r="N305" s="2"/>
      <c r="O305" s="2"/>
      <c r="P305"/>
    </row>
    <row r="306" spans="2:16" x14ac:dyDescent="0.2">
      <c r="B306" s="196"/>
      <c r="C306" s="200"/>
      <c r="D306" s="9"/>
      <c r="E306" s="9"/>
      <c r="F306" s="196"/>
      <c r="G306" s="196"/>
      <c r="H306" s="197"/>
      <c r="I306" s="197"/>
      <c r="J306" s="198"/>
      <c r="K306" s="198"/>
      <c r="L306" s="199"/>
      <c r="M306" s="9"/>
      <c r="N306" s="2"/>
      <c r="O306" s="2"/>
      <c r="P306"/>
    </row>
    <row r="307" spans="2:16" x14ac:dyDescent="0.2">
      <c r="B307" s="196"/>
      <c r="C307" s="200"/>
      <c r="D307" s="9"/>
      <c r="E307" s="9"/>
      <c r="F307" s="196"/>
      <c r="G307" s="196"/>
      <c r="H307" s="197"/>
      <c r="I307" s="197"/>
      <c r="J307" s="198"/>
      <c r="K307" s="198"/>
      <c r="L307" s="199"/>
      <c r="M307" s="9"/>
      <c r="N307" s="2"/>
      <c r="O307" s="2"/>
      <c r="P307"/>
    </row>
    <row r="308" spans="2:16" x14ac:dyDescent="0.2">
      <c r="B308" s="196"/>
      <c r="C308" s="200"/>
      <c r="D308" s="9"/>
      <c r="E308" s="9"/>
      <c r="F308" s="196"/>
      <c r="G308" s="196"/>
      <c r="H308" s="197"/>
      <c r="I308" s="197"/>
      <c r="J308" s="198"/>
      <c r="K308" s="198"/>
      <c r="L308" s="199"/>
      <c r="M308" s="9"/>
      <c r="N308" s="2"/>
      <c r="O308" s="2"/>
      <c r="P308"/>
    </row>
    <row r="309" spans="2:16" x14ac:dyDescent="0.2">
      <c r="B309" s="196"/>
      <c r="C309" s="200"/>
      <c r="D309" s="9"/>
      <c r="E309" s="9"/>
      <c r="F309" s="196"/>
      <c r="G309" s="196"/>
      <c r="H309" s="197"/>
      <c r="I309" s="197"/>
      <c r="J309" s="198"/>
      <c r="K309" s="198"/>
      <c r="L309" s="199"/>
      <c r="M309" s="9"/>
      <c r="N309" s="2"/>
      <c r="O309" s="2"/>
      <c r="P309"/>
    </row>
    <row r="310" spans="2:16" x14ac:dyDescent="0.2">
      <c r="B310" s="196"/>
      <c r="C310" s="200"/>
      <c r="D310" s="9"/>
      <c r="E310" s="9"/>
      <c r="F310" s="196"/>
      <c r="G310" s="196"/>
      <c r="H310" s="197"/>
      <c r="I310" s="197"/>
      <c r="J310" s="198"/>
      <c r="K310" s="198"/>
      <c r="L310" s="199"/>
      <c r="M310" s="9"/>
      <c r="N310" s="2"/>
      <c r="O310" s="2"/>
      <c r="P310"/>
    </row>
    <row r="311" spans="2:16" x14ac:dyDescent="0.2">
      <c r="B311" s="196"/>
      <c r="C311" s="200"/>
      <c r="D311" s="9"/>
      <c r="E311" s="9"/>
      <c r="F311" s="196"/>
      <c r="G311" s="196"/>
      <c r="H311" s="197"/>
      <c r="I311" s="197"/>
      <c r="J311" s="198"/>
      <c r="K311" s="198"/>
      <c r="L311" s="199"/>
      <c r="M311" s="9"/>
      <c r="N311" s="2"/>
      <c r="O311" s="2"/>
      <c r="P311"/>
    </row>
    <row r="312" spans="2:16" x14ac:dyDescent="0.2">
      <c r="B312" s="196"/>
      <c r="C312" s="200"/>
      <c r="D312" s="9"/>
      <c r="E312" s="9"/>
      <c r="F312" s="196"/>
      <c r="G312" s="196"/>
      <c r="H312" s="197"/>
      <c r="I312" s="197"/>
      <c r="J312" s="198"/>
      <c r="K312" s="198"/>
      <c r="L312" s="199"/>
      <c r="M312" s="9"/>
      <c r="N312" s="2"/>
      <c r="O312" s="2"/>
      <c r="P312"/>
    </row>
    <row r="313" spans="2:16" x14ac:dyDescent="0.2">
      <c r="B313" s="196"/>
      <c r="C313" s="200"/>
      <c r="D313" s="9"/>
      <c r="E313" s="9"/>
      <c r="F313" s="196"/>
      <c r="G313" s="196"/>
      <c r="H313" s="197"/>
      <c r="I313" s="197"/>
      <c r="J313" s="198"/>
      <c r="K313" s="198"/>
      <c r="L313" s="199"/>
      <c r="M313" s="9"/>
      <c r="N313" s="2"/>
      <c r="O313" s="2"/>
      <c r="P313"/>
    </row>
    <row r="314" spans="2:16" x14ac:dyDescent="0.2">
      <c r="B314" s="196"/>
      <c r="C314" s="200"/>
      <c r="D314" s="9"/>
      <c r="E314" s="9"/>
      <c r="F314" s="196"/>
      <c r="G314" s="196"/>
      <c r="H314" s="197"/>
      <c r="I314" s="197"/>
      <c r="J314" s="198"/>
      <c r="K314" s="198"/>
      <c r="L314" s="199"/>
      <c r="M314" s="9"/>
      <c r="N314" s="2"/>
      <c r="O314" s="2"/>
      <c r="P314"/>
    </row>
    <row r="315" spans="2:16" x14ac:dyDescent="0.2">
      <c r="B315" s="196"/>
      <c r="C315" s="200"/>
      <c r="D315" s="9"/>
      <c r="E315" s="9"/>
      <c r="F315" s="196"/>
      <c r="G315" s="196"/>
      <c r="H315" s="197"/>
      <c r="I315" s="197"/>
      <c r="J315" s="198"/>
      <c r="K315" s="198"/>
      <c r="L315" s="199"/>
      <c r="M315" s="9"/>
      <c r="N315" s="2"/>
      <c r="O315" s="2"/>
      <c r="P315"/>
    </row>
    <row r="316" spans="2:16" x14ac:dyDescent="0.2">
      <c r="B316" s="196"/>
      <c r="C316" s="200"/>
      <c r="D316" s="9"/>
      <c r="E316" s="9"/>
      <c r="F316" s="196"/>
      <c r="G316" s="196"/>
      <c r="H316" s="197"/>
      <c r="I316" s="197"/>
      <c r="J316" s="198"/>
      <c r="K316" s="198"/>
      <c r="L316" s="199"/>
      <c r="M316" s="9"/>
      <c r="N316" s="2"/>
      <c r="O316" s="2"/>
      <c r="P316"/>
    </row>
    <row r="317" spans="2:16" x14ac:dyDescent="0.2">
      <c r="B317" s="196"/>
      <c r="C317" s="200"/>
      <c r="D317" s="9"/>
      <c r="E317" s="9"/>
      <c r="F317" s="196"/>
      <c r="G317" s="196"/>
      <c r="H317" s="197"/>
      <c r="I317" s="197"/>
      <c r="J317" s="198"/>
      <c r="K317" s="198"/>
      <c r="L317" s="199"/>
      <c r="M317" s="9"/>
      <c r="N317" s="2"/>
      <c r="O317" s="2"/>
      <c r="P317"/>
    </row>
    <row r="318" spans="2:16" x14ac:dyDescent="0.2">
      <c r="B318" s="196"/>
      <c r="C318" s="200"/>
      <c r="D318" s="9"/>
      <c r="E318" s="9"/>
      <c r="F318" s="196"/>
      <c r="G318" s="196"/>
      <c r="H318" s="197"/>
      <c r="I318" s="197"/>
      <c r="J318" s="198"/>
      <c r="K318" s="198"/>
      <c r="L318" s="199"/>
      <c r="M318" s="9"/>
      <c r="N318" s="2"/>
      <c r="O318" s="2"/>
      <c r="P318"/>
    </row>
    <row r="319" spans="2:16" x14ac:dyDescent="0.2">
      <c r="B319" s="196"/>
      <c r="C319" s="200"/>
      <c r="D319" s="9"/>
      <c r="E319" s="9"/>
      <c r="F319" s="196"/>
      <c r="G319" s="196"/>
      <c r="H319" s="197"/>
      <c r="I319" s="197"/>
      <c r="J319" s="198"/>
      <c r="K319" s="198"/>
      <c r="L319" s="199"/>
      <c r="M319" s="9"/>
      <c r="N319" s="2"/>
      <c r="O319" s="2"/>
      <c r="P319"/>
    </row>
    <row r="320" spans="2:16" x14ac:dyDescent="0.2">
      <c r="B320" s="196"/>
      <c r="C320" s="200"/>
      <c r="D320" s="9"/>
      <c r="E320" s="9"/>
      <c r="F320" s="196"/>
      <c r="G320" s="196"/>
      <c r="H320" s="197"/>
      <c r="I320" s="197"/>
      <c r="J320" s="198"/>
      <c r="K320" s="198"/>
      <c r="L320" s="199"/>
      <c r="M320" s="9"/>
      <c r="N320" s="2"/>
      <c r="O320" s="2"/>
      <c r="P320"/>
    </row>
    <row r="321" spans="2:16" x14ac:dyDescent="0.2">
      <c r="B321" s="196"/>
      <c r="C321" s="200"/>
      <c r="D321" s="9"/>
      <c r="E321" s="9"/>
      <c r="F321" s="196"/>
      <c r="G321" s="196"/>
      <c r="H321" s="197"/>
      <c r="I321" s="197"/>
      <c r="J321" s="198"/>
      <c r="K321" s="198"/>
      <c r="L321" s="199"/>
      <c r="M321" s="9"/>
      <c r="N321" s="2"/>
      <c r="O321" s="2"/>
      <c r="P321"/>
    </row>
    <row r="322" spans="2:16" x14ac:dyDescent="0.2">
      <c r="B322" s="196"/>
      <c r="C322" s="200"/>
      <c r="D322" s="9"/>
      <c r="E322" s="9"/>
      <c r="F322" s="196"/>
      <c r="G322" s="196"/>
      <c r="H322" s="197"/>
      <c r="I322" s="197"/>
      <c r="J322" s="198"/>
      <c r="K322" s="198"/>
      <c r="L322" s="199"/>
      <c r="M322" s="9"/>
      <c r="N322" s="2"/>
      <c r="O322" s="2"/>
      <c r="P322"/>
    </row>
    <row r="323" spans="2:16" x14ac:dyDescent="0.2">
      <c r="B323" s="196"/>
      <c r="C323" s="200"/>
      <c r="D323" s="9"/>
      <c r="E323" s="9"/>
      <c r="F323" s="196"/>
      <c r="G323" s="196"/>
      <c r="H323" s="197"/>
      <c r="I323" s="197"/>
      <c r="J323" s="198"/>
      <c r="K323" s="198"/>
      <c r="L323" s="199"/>
      <c r="M323" s="9"/>
      <c r="N323" s="2"/>
      <c r="O323" s="2"/>
      <c r="P323"/>
    </row>
    <row r="324" spans="2:16" x14ac:dyDescent="0.2">
      <c r="B324" s="196"/>
      <c r="C324" s="200"/>
      <c r="D324" s="9"/>
      <c r="E324" s="9"/>
      <c r="F324" s="196"/>
      <c r="G324" s="196"/>
      <c r="H324" s="197"/>
      <c r="I324" s="197"/>
      <c r="J324" s="198"/>
      <c r="K324" s="198"/>
      <c r="L324" s="199"/>
      <c r="M324" s="9"/>
      <c r="N324" s="2"/>
      <c r="O324" s="2"/>
      <c r="P324"/>
    </row>
    <row r="325" spans="2:16" x14ac:dyDescent="0.2">
      <c r="B325" s="196"/>
      <c r="C325" s="200"/>
      <c r="D325" s="9"/>
      <c r="E325" s="9"/>
      <c r="F325" s="196"/>
      <c r="G325" s="196"/>
      <c r="H325" s="197"/>
      <c r="I325" s="197"/>
      <c r="J325" s="198"/>
      <c r="K325" s="198"/>
      <c r="L325" s="199"/>
      <c r="M325" s="9"/>
      <c r="N325" s="2"/>
      <c r="O325" s="2"/>
      <c r="P325"/>
    </row>
    <row r="326" spans="2:16" x14ac:dyDescent="0.2">
      <c r="B326" s="196"/>
      <c r="C326" s="200"/>
      <c r="D326" s="9"/>
      <c r="E326" s="9"/>
      <c r="F326" s="196"/>
      <c r="G326" s="196"/>
      <c r="H326" s="197"/>
      <c r="I326" s="197"/>
      <c r="J326" s="198"/>
      <c r="K326" s="198"/>
      <c r="L326" s="199"/>
      <c r="M326" s="9"/>
      <c r="N326" s="2"/>
      <c r="O326" s="2"/>
      <c r="P326"/>
    </row>
    <row r="327" spans="2:16" x14ac:dyDescent="0.2">
      <c r="B327" s="196"/>
      <c r="C327" s="200"/>
      <c r="D327" s="9"/>
      <c r="E327" s="9"/>
      <c r="F327" s="196"/>
      <c r="G327" s="196"/>
      <c r="H327" s="197"/>
      <c r="I327" s="197"/>
      <c r="J327" s="198"/>
      <c r="K327" s="198"/>
      <c r="L327" s="199"/>
      <c r="M327" s="9"/>
      <c r="N327" s="2"/>
      <c r="O327" s="2"/>
      <c r="P327"/>
    </row>
    <row r="328" spans="2:16" x14ac:dyDescent="0.2">
      <c r="B328" s="196"/>
      <c r="C328" s="200"/>
      <c r="D328" s="9"/>
      <c r="E328" s="9"/>
      <c r="F328" s="196"/>
      <c r="G328" s="196"/>
      <c r="H328" s="197"/>
      <c r="I328" s="197"/>
      <c r="J328" s="198"/>
      <c r="K328" s="198"/>
      <c r="L328" s="199"/>
      <c r="M328" s="9"/>
      <c r="N328" s="2"/>
      <c r="O328" s="2"/>
      <c r="P328"/>
    </row>
    <row r="329" spans="2:16" x14ac:dyDescent="0.2">
      <c r="B329" s="196"/>
      <c r="C329" s="200"/>
      <c r="D329" s="9"/>
      <c r="E329" s="9"/>
      <c r="F329" s="196"/>
      <c r="G329" s="196"/>
      <c r="H329" s="197"/>
      <c r="I329" s="197"/>
      <c r="J329" s="198"/>
      <c r="K329" s="198"/>
      <c r="L329" s="199"/>
      <c r="M329" s="9"/>
      <c r="N329" s="2"/>
      <c r="O329" s="2"/>
      <c r="P329"/>
    </row>
    <row r="330" spans="2:16" x14ac:dyDescent="0.2">
      <c r="B330" s="196"/>
      <c r="C330" s="200"/>
      <c r="D330" s="9"/>
      <c r="E330" s="9"/>
      <c r="F330" s="196"/>
      <c r="G330" s="196"/>
      <c r="H330" s="197"/>
      <c r="I330" s="197"/>
      <c r="J330" s="198"/>
      <c r="K330" s="198"/>
      <c r="L330" s="199"/>
      <c r="M330" s="9"/>
      <c r="N330" s="2"/>
      <c r="O330" s="2"/>
      <c r="P330"/>
    </row>
    <row r="331" spans="2:16" x14ac:dyDescent="0.2">
      <c r="B331" s="196"/>
      <c r="C331" s="200"/>
      <c r="D331" s="9"/>
      <c r="E331" s="9"/>
      <c r="F331" s="196"/>
      <c r="G331" s="196"/>
      <c r="H331" s="197"/>
      <c r="I331" s="197"/>
      <c r="J331" s="198"/>
      <c r="K331" s="198"/>
      <c r="L331" s="199"/>
      <c r="M331" s="9"/>
      <c r="N331" s="2"/>
      <c r="O331" s="2"/>
      <c r="P331"/>
    </row>
    <row r="332" spans="2:16" x14ac:dyDescent="0.2">
      <c r="B332" s="196"/>
      <c r="C332" s="200"/>
      <c r="D332" s="9"/>
      <c r="E332" s="9"/>
      <c r="F332" s="196"/>
      <c r="G332" s="196"/>
      <c r="H332" s="197"/>
      <c r="I332" s="197"/>
      <c r="J332" s="198"/>
      <c r="K332" s="198"/>
      <c r="L332" s="199"/>
      <c r="M332" s="9"/>
      <c r="N332" s="2"/>
      <c r="O332" s="2"/>
      <c r="P332"/>
    </row>
    <row r="333" spans="2:16" x14ac:dyDescent="0.2">
      <c r="B333" s="196"/>
      <c r="C333" s="200"/>
      <c r="D333" s="9"/>
      <c r="E333" s="9"/>
      <c r="F333" s="196"/>
      <c r="G333" s="196"/>
      <c r="H333" s="197"/>
      <c r="I333" s="197"/>
      <c r="J333" s="198"/>
      <c r="K333" s="198"/>
      <c r="L333" s="199"/>
      <c r="M333" s="9"/>
      <c r="N333" s="2"/>
      <c r="O333" s="2"/>
      <c r="P333"/>
    </row>
    <row r="334" spans="2:16" x14ac:dyDescent="0.2">
      <c r="B334" s="196"/>
      <c r="C334" s="200"/>
      <c r="D334" s="9"/>
      <c r="E334" s="9"/>
      <c r="F334" s="196"/>
      <c r="G334" s="196"/>
      <c r="H334" s="197"/>
      <c r="I334" s="197"/>
      <c r="J334" s="198"/>
      <c r="K334" s="198"/>
      <c r="L334" s="199"/>
      <c r="M334" s="9"/>
      <c r="N334" s="2"/>
      <c r="O334" s="2"/>
      <c r="P334"/>
    </row>
    <row r="335" spans="2:16" x14ac:dyDescent="0.2">
      <c r="B335" s="196"/>
      <c r="C335" s="200"/>
      <c r="D335" s="9"/>
      <c r="E335" s="9"/>
      <c r="F335" s="196"/>
      <c r="G335" s="196"/>
      <c r="H335" s="197"/>
      <c r="I335" s="197"/>
      <c r="J335" s="198"/>
      <c r="K335" s="198"/>
      <c r="L335" s="199"/>
      <c r="M335" s="9"/>
      <c r="N335" s="2"/>
      <c r="O335" s="2"/>
      <c r="P335"/>
    </row>
    <row r="336" spans="2:16" x14ac:dyDescent="0.2">
      <c r="B336" s="196"/>
      <c r="C336" s="200"/>
      <c r="D336" s="9"/>
      <c r="E336" s="9"/>
      <c r="F336" s="196"/>
      <c r="G336" s="196"/>
      <c r="H336" s="197"/>
      <c r="I336" s="197"/>
      <c r="J336" s="198"/>
      <c r="K336" s="198"/>
      <c r="L336" s="199"/>
      <c r="M336" s="9"/>
      <c r="N336" s="2"/>
      <c r="O336" s="2"/>
      <c r="P336"/>
    </row>
    <row r="337" spans="2:16" x14ac:dyDescent="0.2">
      <c r="B337" s="196"/>
      <c r="C337" s="200"/>
      <c r="D337" s="9"/>
      <c r="E337" s="9"/>
      <c r="F337" s="196"/>
      <c r="G337" s="196"/>
      <c r="H337" s="197"/>
      <c r="I337" s="197"/>
      <c r="J337" s="198"/>
      <c r="K337" s="198"/>
      <c r="L337" s="199"/>
      <c r="M337" s="9"/>
      <c r="N337" s="2"/>
      <c r="O337" s="2"/>
      <c r="P337"/>
    </row>
    <row r="338" spans="2:16" x14ac:dyDescent="0.2">
      <c r="B338" s="196"/>
      <c r="C338" s="200"/>
      <c r="D338" s="9"/>
      <c r="E338" s="9"/>
      <c r="F338" s="196"/>
      <c r="G338" s="196"/>
      <c r="H338" s="197"/>
      <c r="I338" s="197"/>
      <c r="J338" s="198"/>
      <c r="K338" s="198"/>
      <c r="L338" s="199"/>
      <c r="M338" s="9"/>
      <c r="N338" s="2"/>
      <c r="O338" s="2"/>
      <c r="P338"/>
    </row>
    <row r="339" spans="2:16" x14ac:dyDescent="0.2">
      <c r="B339" s="196"/>
      <c r="C339" s="200"/>
      <c r="D339" s="9"/>
      <c r="E339" s="9"/>
      <c r="F339" s="196"/>
      <c r="G339" s="196"/>
      <c r="H339" s="197"/>
      <c r="I339" s="197"/>
      <c r="J339" s="198"/>
      <c r="K339" s="198"/>
      <c r="L339" s="199"/>
      <c r="M339" s="9"/>
      <c r="N339" s="2"/>
      <c r="O339" s="2"/>
      <c r="P339"/>
    </row>
    <row r="340" spans="2:16" x14ac:dyDescent="0.2">
      <c r="B340" s="196"/>
      <c r="C340" s="200"/>
      <c r="D340" s="9"/>
      <c r="E340" s="9"/>
      <c r="F340" s="196"/>
      <c r="G340" s="196"/>
      <c r="H340" s="197"/>
      <c r="I340" s="197"/>
      <c r="J340" s="198"/>
      <c r="K340" s="198"/>
      <c r="L340" s="199"/>
      <c r="M340" s="9"/>
      <c r="N340" s="2"/>
      <c r="O340" s="2"/>
      <c r="P340"/>
    </row>
    <row r="341" spans="2:16" x14ac:dyDescent="0.2">
      <c r="B341" s="196"/>
      <c r="C341" s="200"/>
      <c r="D341" s="9"/>
      <c r="E341" s="9"/>
      <c r="F341" s="196"/>
      <c r="G341" s="196"/>
      <c r="H341" s="197"/>
      <c r="I341" s="197"/>
      <c r="J341" s="198"/>
      <c r="K341" s="198"/>
      <c r="L341" s="199"/>
      <c r="M341" s="9"/>
      <c r="N341" s="2"/>
      <c r="O341" s="2"/>
      <c r="P341"/>
    </row>
    <row r="342" spans="2:16" x14ac:dyDescent="0.2">
      <c r="B342" s="196"/>
      <c r="C342" s="200"/>
      <c r="D342" s="9"/>
      <c r="E342" s="9"/>
      <c r="F342" s="196"/>
      <c r="G342" s="196"/>
      <c r="H342" s="197"/>
      <c r="I342" s="197"/>
      <c r="J342" s="198"/>
      <c r="K342" s="198"/>
      <c r="L342" s="199"/>
      <c r="M342" s="9"/>
      <c r="N342" s="2"/>
      <c r="O342" s="2"/>
      <c r="P342"/>
    </row>
    <row r="343" spans="2:16" x14ac:dyDescent="0.2">
      <c r="B343" s="196"/>
      <c r="C343" s="200"/>
      <c r="D343" s="9"/>
      <c r="E343" s="9"/>
      <c r="F343" s="196"/>
      <c r="G343" s="196"/>
      <c r="H343" s="197"/>
      <c r="I343" s="197"/>
      <c r="J343" s="198"/>
      <c r="K343" s="198"/>
      <c r="L343" s="199"/>
      <c r="M343" s="9"/>
      <c r="N343" s="2"/>
      <c r="O343" s="2"/>
      <c r="P343"/>
    </row>
    <row r="344" spans="2:16" x14ac:dyDescent="0.2">
      <c r="B344" s="196"/>
      <c r="C344" s="200"/>
      <c r="D344" s="9"/>
      <c r="E344" s="9"/>
      <c r="F344" s="196"/>
      <c r="G344" s="196"/>
      <c r="H344" s="197"/>
      <c r="I344" s="197"/>
      <c r="J344" s="198"/>
      <c r="K344" s="198"/>
      <c r="L344" s="199"/>
      <c r="M344" s="9"/>
      <c r="N344" s="2"/>
      <c r="O344" s="2"/>
      <c r="P344"/>
    </row>
    <row r="345" spans="2:16" x14ac:dyDescent="0.2">
      <c r="B345" s="196"/>
      <c r="C345" s="200"/>
      <c r="D345" s="9"/>
      <c r="E345" s="9"/>
      <c r="F345" s="196"/>
      <c r="G345" s="196"/>
      <c r="H345" s="197"/>
      <c r="I345" s="197"/>
      <c r="J345" s="198"/>
      <c r="K345" s="198"/>
      <c r="L345" s="199"/>
      <c r="M345" s="9"/>
      <c r="N345" s="2"/>
      <c r="O345" s="2"/>
      <c r="P345"/>
    </row>
    <row r="346" spans="2:16" x14ac:dyDescent="0.2">
      <c r="B346" s="196"/>
      <c r="C346" s="200"/>
      <c r="D346" s="9"/>
      <c r="E346" s="9"/>
      <c r="F346" s="196"/>
      <c r="G346" s="196"/>
      <c r="H346" s="197"/>
      <c r="I346" s="197"/>
      <c r="J346" s="198"/>
      <c r="K346" s="198"/>
      <c r="L346" s="199"/>
      <c r="M346" s="9"/>
      <c r="N346" s="2"/>
      <c r="O346" s="2"/>
      <c r="P346"/>
    </row>
    <row r="347" spans="2:16" x14ac:dyDescent="0.2">
      <c r="B347" s="196"/>
      <c r="C347" s="200"/>
      <c r="D347" s="9"/>
      <c r="E347" s="9"/>
      <c r="F347" s="196"/>
      <c r="G347" s="196"/>
      <c r="H347" s="197"/>
      <c r="I347" s="197"/>
      <c r="J347" s="198"/>
      <c r="K347" s="198"/>
      <c r="L347" s="199"/>
      <c r="M347" s="9"/>
      <c r="N347" s="2"/>
      <c r="O347" s="2"/>
      <c r="P347"/>
    </row>
    <row r="348" spans="2:16" x14ac:dyDescent="0.2">
      <c r="B348" s="196"/>
      <c r="C348" s="200"/>
      <c r="D348" s="9"/>
      <c r="E348" s="9"/>
      <c r="F348" s="196"/>
      <c r="G348" s="196"/>
      <c r="H348" s="197"/>
      <c r="I348" s="197"/>
      <c r="J348" s="198"/>
      <c r="K348" s="198"/>
      <c r="L348" s="199"/>
      <c r="M348" s="9"/>
      <c r="N348" s="2"/>
      <c r="O348" s="2"/>
      <c r="P348"/>
    </row>
    <row r="349" spans="2:16" x14ac:dyDescent="0.2">
      <c r="B349" s="196"/>
      <c r="C349" s="200"/>
      <c r="D349" s="9"/>
      <c r="E349" s="9"/>
      <c r="F349" s="196"/>
      <c r="G349" s="196"/>
      <c r="H349" s="197"/>
      <c r="I349" s="197"/>
      <c r="J349" s="198"/>
      <c r="K349" s="198"/>
      <c r="L349" s="199"/>
      <c r="M349" s="9"/>
      <c r="N349" s="2"/>
      <c r="O349" s="2"/>
      <c r="P349"/>
    </row>
    <row r="350" spans="2:16" x14ac:dyDescent="0.2">
      <c r="B350" s="196"/>
      <c r="C350" s="200"/>
      <c r="D350" s="9"/>
      <c r="E350" s="9"/>
      <c r="F350" s="196"/>
      <c r="G350" s="196"/>
      <c r="H350" s="197"/>
      <c r="I350" s="197"/>
      <c r="J350" s="198"/>
      <c r="K350" s="198"/>
      <c r="L350" s="199"/>
      <c r="M350" s="9"/>
      <c r="N350" s="2"/>
      <c r="O350" s="2"/>
      <c r="P350"/>
    </row>
    <row r="351" spans="2:16" x14ac:dyDescent="0.2">
      <c r="B351" s="196"/>
      <c r="C351" s="200"/>
      <c r="D351" s="9"/>
      <c r="E351" s="9"/>
      <c r="F351" s="196"/>
      <c r="G351" s="196"/>
      <c r="H351" s="197"/>
      <c r="I351" s="197"/>
      <c r="J351" s="198"/>
      <c r="K351" s="198"/>
      <c r="L351" s="199"/>
      <c r="M351" s="9"/>
      <c r="N351" s="2"/>
      <c r="O351" s="2"/>
      <c r="P351"/>
    </row>
    <row r="352" spans="2:16" x14ac:dyDescent="0.2">
      <c r="B352" s="196"/>
      <c r="C352" s="200"/>
      <c r="D352" s="9"/>
      <c r="E352" s="9"/>
      <c r="F352" s="196"/>
      <c r="G352" s="196"/>
      <c r="H352" s="197"/>
      <c r="I352" s="197"/>
      <c r="J352" s="198"/>
      <c r="K352" s="198"/>
      <c r="L352" s="199"/>
      <c r="M352" s="9"/>
      <c r="N352" s="2"/>
      <c r="O352" s="2"/>
      <c r="P352"/>
    </row>
    <row r="353" spans="2:16" x14ac:dyDescent="0.2">
      <c r="B353" s="196"/>
      <c r="C353" s="200"/>
      <c r="D353" s="9"/>
      <c r="E353" s="9"/>
      <c r="F353" s="196"/>
      <c r="G353" s="196"/>
      <c r="H353" s="197"/>
      <c r="I353" s="197"/>
      <c r="J353" s="198"/>
      <c r="K353" s="198"/>
      <c r="L353" s="199"/>
      <c r="M353" s="9"/>
      <c r="N353" s="2"/>
      <c r="O353" s="2"/>
      <c r="P353"/>
    </row>
    <row r="354" spans="2:16" x14ac:dyDescent="0.2">
      <c r="B354" s="196"/>
      <c r="C354" s="200"/>
      <c r="D354" s="2"/>
      <c r="E354" s="2"/>
      <c r="F354" s="196"/>
      <c r="G354" s="196"/>
      <c r="H354" s="197"/>
      <c r="I354" s="197"/>
      <c r="J354" s="198"/>
      <c r="K354" s="198"/>
      <c r="L354" s="199"/>
      <c r="M354" s="9"/>
      <c r="N354" s="2"/>
      <c r="O354" s="2"/>
      <c r="P354"/>
    </row>
    <row r="355" spans="2:16" x14ac:dyDescent="0.2">
      <c r="B355" s="196"/>
      <c r="C355" s="200"/>
      <c r="D355" s="2"/>
      <c r="E355" s="2"/>
      <c r="F355" s="196"/>
      <c r="G355" s="196"/>
      <c r="H355" s="197"/>
      <c r="I355" s="197"/>
      <c r="J355" s="198"/>
      <c r="K355" s="198"/>
      <c r="L355" s="199"/>
      <c r="M355" s="9"/>
      <c r="N355" s="2"/>
      <c r="O355" s="2"/>
      <c r="P355"/>
    </row>
    <row r="356" spans="2:16" x14ac:dyDescent="0.2">
      <c r="B356" s="196"/>
      <c r="C356" s="200"/>
      <c r="D356" s="2"/>
      <c r="E356" s="2"/>
      <c r="F356" s="196"/>
      <c r="G356" s="196"/>
      <c r="H356" s="197"/>
      <c r="I356" s="197"/>
      <c r="J356" s="198"/>
      <c r="K356" s="198"/>
      <c r="L356" s="199"/>
      <c r="M356" s="9"/>
      <c r="N356" s="2"/>
      <c r="O356" s="2"/>
      <c r="P356"/>
    </row>
    <row r="357" spans="2:16" x14ac:dyDescent="0.2">
      <c r="B357" s="196"/>
      <c r="C357" s="200"/>
      <c r="D357" s="2"/>
      <c r="E357" s="2"/>
      <c r="F357" s="196"/>
      <c r="G357" s="196"/>
      <c r="H357" s="197"/>
      <c r="I357" s="197"/>
      <c r="J357" s="198"/>
      <c r="K357" s="198"/>
      <c r="L357" s="199"/>
      <c r="M357" s="9"/>
      <c r="N357" s="2"/>
      <c r="O357" s="2"/>
      <c r="P357"/>
    </row>
    <row r="358" spans="2:16" x14ac:dyDescent="0.2">
      <c r="B358" s="196"/>
      <c r="C358" s="200"/>
      <c r="D358" s="2"/>
      <c r="E358" s="2"/>
      <c r="F358" s="196"/>
      <c r="G358" s="196"/>
      <c r="H358" s="197"/>
      <c r="I358" s="197"/>
      <c r="J358" s="198"/>
      <c r="K358" s="198"/>
      <c r="L358" s="199"/>
      <c r="M358" s="9"/>
      <c r="N358" s="2"/>
      <c r="O358" s="2"/>
      <c r="P358"/>
    </row>
    <row r="359" spans="2:16" x14ac:dyDescent="0.2">
      <c r="B359" s="196"/>
      <c r="C359" s="200"/>
      <c r="D359" s="2"/>
      <c r="E359" s="2"/>
      <c r="F359" s="196"/>
      <c r="G359" s="196"/>
      <c r="H359" s="197"/>
      <c r="I359" s="197"/>
      <c r="J359" s="198"/>
      <c r="K359" s="198"/>
      <c r="L359" s="199"/>
      <c r="M359" s="9"/>
      <c r="N359" s="2"/>
      <c r="O359" s="2"/>
      <c r="P359"/>
    </row>
    <row r="360" spans="2:16" x14ac:dyDescent="0.2">
      <c r="B360" s="196"/>
      <c r="C360" s="200"/>
      <c r="D360" s="2"/>
      <c r="E360" s="2"/>
      <c r="F360" s="196"/>
      <c r="G360" s="196"/>
      <c r="H360" s="197"/>
      <c r="I360" s="197"/>
      <c r="J360" s="198"/>
      <c r="K360" s="198"/>
      <c r="L360" s="199"/>
      <c r="M360" s="9"/>
      <c r="N360" s="2"/>
      <c r="O360" s="2"/>
      <c r="P360"/>
    </row>
    <row r="361" spans="2:16" x14ac:dyDescent="0.2">
      <c r="B361" s="196"/>
      <c r="C361" s="200"/>
      <c r="D361" s="2"/>
      <c r="E361" s="2"/>
      <c r="F361" s="196"/>
      <c r="G361" s="196"/>
      <c r="H361" s="197"/>
      <c r="I361" s="197"/>
      <c r="J361" s="198"/>
      <c r="K361" s="198"/>
      <c r="L361" s="199"/>
      <c r="M361" s="9"/>
      <c r="N361" s="2"/>
      <c r="O361" s="2"/>
      <c r="P361"/>
    </row>
    <row r="362" spans="2:16" x14ac:dyDescent="0.2">
      <c r="B362" s="196"/>
      <c r="C362" s="200"/>
      <c r="D362" s="2"/>
      <c r="E362" s="2"/>
      <c r="F362" s="196"/>
      <c r="G362" s="196"/>
      <c r="H362" s="197"/>
      <c r="I362" s="197"/>
      <c r="J362" s="198"/>
      <c r="K362" s="198"/>
      <c r="L362" s="199"/>
      <c r="M362" s="9"/>
      <c r="N362" s="2"/>
      <c r="O362" s="2"/>
      <c r="P362"/>
    </row>
    <row r="363" spans="2:16" x14ac:dyDescent="0.2">
      <c r="B363" s="196"/>
      <c r="C363" s="200"/>
      <c r="D363" s="2"/>
      <c r="E363" s="2"/>
      <c r="F363" s="196"/>
      <c r="G363" s="196"/>
      <c r="H363" s="197"/>
      <c r="I363" s="197"/>
      <c r="J363" s="198"/>
      <c r="K363" s="198"/>
      <c r="L363" s="199"/>
      <c r="M363" s="9"/>
      <c r="N363" s="2"/>
      <c r="O363" s="2"/>
      <c r="P363"/>
    </row>
    <row r="364" spans="2:16" x14ac:dyDescent="0.2">
      <c r="B364" s="196"/>
      <c r="C364" s="200"/>
      <c r="D364" s="2"/>
      <c r="E364" s="2"/>
      <c r="F364" s="196"/>
      <c r="G364" s="196"/>
      <c r="H364" s="197"/>
      <c r="I364" s="197"/>
      <c r="J364" s="198"/>
      <c r="K364" s="198"/>
      <c r="L364" s="199"/>
      <c r="M364" s="9"/>
      <c r="N364" s="2"/>
      <c r="O364" s="2"/>
      <c r="P364"/>
    </row>
    <row r="365" spans="2:16" x14ac:dyDescent="0.2">
      <c r="B365" s="196"/>
      <c r="C365" s="200"/>
      <c r="D365" s="2"/>
      <c r="E365" s="2"/>
      <c r="F365" s="196"/>
      <c r="G365" s="196"/>
      <c r="H365" s="197"/>
      <c r="I365" s="197"/>
      <c r="J365" s="198"/>
      <c r="K365" s="198"/>
      <c r="L365" s="199"/>
      <c r="M365" s="9"/>
      <c r="N365" s="2"/>
      <c r="O365" s="2"/>
      <c r="P365"/>
    </row>
    <row r="366" spans="2:16" x14ac:dyDescent="0.2">
      <c r="B366" s="196"/>
      <c r="C366" s="200"/>
      <c r="D366" s="2"/>
      <c r="E366" s="2"/>
      <c r="F366" s="196"/>
      <c r="G366" s="196"/>
      <c r="H366" s="197"/>
      <c r="I366" s="197"/>
      <c r="J366" s="198"/>
      <c r="K366" s="198"/>
      <c r="L366" s="199"/>
      <c r="M366" s="9"/>
      <c r="N366" s="2"/>
      <c r="O366" s="2"/>
      <c r="P366"/>
    </row>
    <row r="367" spans="2:16" x14ac:dyDescent="0.2">
      <c r="B367" s="196"/>
      <c r="C367" s="200"/>
      <c r="D367" s="2"/>
      <c r="E367" s="2"/>
      <c r="F367" s="196"/>
      <c r="G367" s="196"/>
      <c r="H367" s="197"/>
      <c r="I367" s="197"/>
      <c r="J367" s="198"/>
      <c r="K367" s="198"/>
      <c r="L367" s="199"/>
      <c r="M367" s="9"/>
      <c r="N367" s="2"/>
      <c r="O367" s="2"/>
      <c r="P367"/>
    </row>
    <row r="368" spans="2:16" x14ac:dyDescent="0.2">
      <c r="B368" s="196"/>
      <c r="C368" s="200"/>
      <c r="D368" s="2"/>
      <c r="E368" s="2"/>
      <c r="F368" s="196"/>
      <c r="G368" s="196"/>
      <c r="H368" s="197"/>
      <c r="I368" s="197"/>
      <c r="J368" s="198"/>
      <c r="K368" s="198"/>
      <c r="L368" s="199"/>
      <c r="M368" s="9"/>
      <c r="N368" s="2"/>
      <c r="O368" s="2"/>
      <c r="P368"/>
    </row>
    <row r="369" spans="2:16" x14ac:dyDescent="0.2">
      <c r="B369" s="196"/>
      <c r="C369" s="200"/>
      <c r="D369" s="2"/>
      <c r="E369" s="2"/>
      <c r="F369" s="196"/>
      <c r="G369" s="196"/>
      <c r="H369" s="197"/>
      <c r="I369" s="197"/>
      <c r="J369" s="198"/>
      <c r="K369" s="198"/>
      <c r="L369" s="199"/>
      <c r="M369" s="9"/>
      <c r="N369" s="2"/>
      <c r="O369" s="2"/>
      <c r="P369"/>
    </row>
    <row r="370" spans="2:16" x14ac:dyDescent="0.2">
      <c r="B370" s="196"/>
      <c r="C370" s="200"/>
      <c r="D370" s="2"/>
      <c r="E370" s="2"/>
      <c r="F370" s="196"/>
      <c r="G370" s="196"/>
      <c r="H370" s="197"/>
      <c r="I370" s="197"/>
      <c r="J370" s="198"/>
      <c r="K370" s="198"/>
      <c r="L370" s="199"/>
      <c r="M370" s="9"/>
      <c r="N370" s="2"/>
      <c r="O370" s="2"/>
      <c r="P370"/>
    </row>
    <row r="371" spans="2:16" x14ac:dyDescent="0.2">
      <c r="B371" s="196"/>
      <c r="C371" s="200"/>
      <c r="D371" s="2"/>
      <c r="E371" s="2"/>
      <c r="F371" s="196"/>
      <c r="G371" s="196"/>
      <c r="H371" s="197"/>
      <c r="I371" s="197"/>
      <c r="J371" s="198"/>
      <c r="K371" s="198"/>
      <c r="L371" s="199"/>
      <c r="M371" s="9"/>
      <c r="N371" s="2"/>
      <c r="O371" s="2"/>
      <c r="P371"/>
    </row>
    <row r="372" spans="2:16" x14ac:dyDescent="0.2">
      <c r="B372" s="196"/>
      <c r="C372" s="200"/>
      <c r="D372" s="2"/>
      <c r="E372" s="2"/>
      <c r="F372" s="196"/>
      <c r="G372" s="196"/>
      <c r="H372" s="197"/>
      <c r="I372" s="197"/>
      <c r="J372" s="198"/>
      <c r="K372" s="198"/>
      <c r="L372" s="199"/>
      <c r="M372" s="9"/>
      <c r="N372" s="2"/>
      <c r="O372" s="2"/>
      <c r="P372"/>
    </row>
    <row r="373" spans="2:16" x14ac:dyDescent="0.2">
      <c r="B373" s="196"/>
      <c r="C373" s="200"/>
      <c r="D373" s="2"/>
      <c r="E373" s="2"/>
      <c r="F373" s="196"/>
      <c r="G373" s="196"/>
      <c r="H373" s="197"/>
      <c r="I373" s="197"/>
      <c r="J373" s="198"/>
      <c r="K373" s="198"/>
      <c r="L373" s="199"/>
      <c r="M373" s="9"/>
      <c r="N373" s="2"/>
      <c r="O373" s="2"/>
      <c r="P373"/>
    </row>
    <row r="374" spans="2:16" x14ac:dyDescent="0.2">
      <c r="B374" s="196"/>
      <c r="C374" s="200"/>
      <c r="D374" s="2"/>
      <c r="E374" s="2"/>
      <c r="F374" s="196"/>
      <c r="G374" s="196"/>
      <c r="H374" s="197"/>
      <c r="I374" s="197"/>
      <c r="J374" s="198"/>
      <c r="K374" s="198"/>
      <c r="L374" s="199"/>
      <c r="M374" s="9"/>
      <c r="N374" s="2"/>
      <c r="O374" s="2"/>
      <c r="P374"/>
    </row>
    <row r="375" spans="2:16" x14ac:dyDescent="0.2">
      <c r="B375" s="196"/>
      <c r="C375" s="200"/>
      <c r="D375" s="2"/>
      <c r="E375" s="2"/>
      <c r="F375" s="196"/>
      <c r="G375" s="196"/>
      <c r="H375" s="197"/>
      <c r="I375" s="197"/>
      <c r="J375" s="198"/>
      <c r="K375" s="198"/>
      <c r="L375" s="199"/>
      <c r="M375" s="9"/>
      <c r="N375" s="2"/>
      <c r="O375" s="2"/>
      <c r="P375"/>
    </row>
    <row r="376" spans="2:16" x14ac:dyDescent="0.2">
      <c r="B376" s="196"/>
      <c r="C376" s="200"/>
      <c r="D376" s="2"/>
      <c r="E376" s="2"/>
      <c r="F376" s="196"/>
      <c r="G376" s="196"/>
      <c r="H376" s="197"/>
      <c r="I376" s="197"/>
      <c r="J376" s="198"/>
      <c r="K376" s="198"/>
      <c r="L376" s="199"/>
      <c r="M376" s="9"/>
      <c r="N376" s="2"/>
      <c r="O376" s="2"/>
      <c r="P376"/>
    </row>
    <row r="377" spans="2:16" x14ac:dyDescent="0.2">
      <c r="B377" s="196"/>
      <c r="C377" s="200"/>
      <c r="D377" s="2"/>
      <c r="E377" s="2"/>
      <c r="F377" s="196"/>
      <c r="G377" s="196"/>
      <c r="H377" s="197"/>
      <c r="I377" s="197"/>
      <c r="J377" s="198"/>
      <c r="K377" s="198"/>
      <c r="L377" s="199"/>
      <c r="M377" s="9"/>
      <c r="N377" s="2"/>
      <c r="O377" s="2"/>
      <c r="P377"/>
    </row>
    <row r="378" spans="2:16" x14ac:dyDescent="0.2">
      <c r="B378" s="196"/>
      <c r="C378" s="200"/>
      <c r="D378" s="2"/>
      <c r="E378" s="2"/>
      <c r="F378" s="196"/>
      <c r="G378" s="196"/>
      <c r="H378" s="197"/>
      <c r="I378" s="197"/>
      <c r="J378" s="198"/>
      <c r="K378" s="198"/>
      <c r="L378" s="199"/>
      <c r="M378" s="9"/>
      <c r="N378" s="2"/>
      <c r="O378" s="2"/>
      <c r="P378"/>
    </row>
    <row r="379" spans="2:16" x14ac:dyDescent="0.2">
      <c r="B379" s="196"/>
      <c r="C379" s="200"/>
      <c r="D379" s="2"/>
      <c r="E379" s="2"/>
      <c r="F379" s="196"/>
      <c r="G379" s="196"/>
      <c r="H379" s="197"/>
      <c r="I379" s="197"/>
      <c r="J379" s="198"/>
      <c r="K379" s="198"/>
      <c r="L379" s="199"/>
      <c r="M379" s="9"/>
      <c r="N379" s="2"/>
      <c r="O379" s="2"/>
      <c r="P379"/>
    </row>
    <row r="380" spans="2:16" x14ac:dyDescent="0.2">
      <c r="B380" s="196"/>
      <c r="C380" s="200"/>
      <c r="D380" s="2"/>
      <c r="E380" s="2"/>
      <c r="F380" s="196"/>
      <c r="G380" s="196"/>
      <c r="H380" s="197"/>
      <c r="I380" s="197"/>
      <c r="J380" s="198"/>
      <c r="K380" s="198"/>
      <c r="L380" s="199"/>
      <c r="M380" s="9"/>
      <c r="N380" s="2"/>
      <c r="O380" s="2"/>
      <c r="P380"/>
    </row>
    <row r="381" spans="2:16" x14ac:dyDescent="0.2">
      <c r="B381" s="196"/>
      <c r="C381" s="200"/>
      <c r="D381" s="2"/>
      <c r="E381" s="2"/>
      <c r="F381" s="196"/>
      <c r="G381" s="196"/>
      <c r="H381" s="197"/>
      <c r="I381" s="197"/>
      <c r="J381" s="198"/>
      <c r="K381" s="198"/>
      <c r="L381" s="199"/>
      <c r="M381" s="9"/>
      <c r="N381" s="2"/>
      <c r="O381" s="2"/>
      <c r="P381"/>
    </row>
    <row r="382" spans="2:16" x14ac:dyDescent="0.2">
      <c r="B382" s="196"/>
      <c r="C382" s="200"/>
      <c r="D382" s="2"/>
      <c r="E382" s="2"/>
      <c r="F382" s="196"/>
      <c r="G382" s="196"/>
      <c r="H382" s="197"/>
      <c r="I382" s="197"/>
      <c r="J382" s="198"/>
      <c r="K382" s="198"/>
      <c r="L382" s="199"/>
      <c r="M382" s="9"/>
      <c r="N382" s="2"/>
      <c r="O382" s="2"/>
      <c r="P382"/>
    </row>
    <row r="383" spans="2:16" x14ac:dyDescent="0.2">
      <c r="B383" s="196"/>
      <c r="C383" s="200"/>
      <c r="D383" s="2"/>
      <c r="E383" s="2"/>
      <c r="F383" s="196"/>
      <c r="G383" s="196"/>
      <c r="H383" s="197"/>
      <c r="I383" s="197"/>
      <c r="J383" s="198"/>
      <c r="K383" s="198"/>
      <c r="L383" s="199"/>
      <c r="M383" s="9"/>
      <c r="N383" s="2"/>
      <c r="O383" s="2"/>
      <c r="P383"/>
    </row>
    <row r="384" spans="2:16" x14ac:dyDescent="0.2">
      <c r="B384" s="196"/>
      <c r="C384" s="200"/>
      <c r="D384" s="2"/>
      <c r="E384" s="2"/>
      <c r="F384" s="196"/>
      <c r="G384" s="196"/>
      <c r="H384" s="197"/>
      <c r="I384" s="197"/>
      <c r="J384" s="198"/>
      <c r="K384" s="198"/>
      <c r="L384" s="199"/>
      <c r="M384" s="9"/>
      <c r="N384" s="2"/>
      <c r="O384" s="2"/>
      <c r="P384"/>
    </row>
    <row r="385" spans="2:16" x14ac:dyDescent="0.2">
      <c r="B385" s="196"/>
      <c r="C385" s="200"/>
      <c r="D385" s="2"/>
      <c r="E385" s="2"/>
      <c r="F385" s="196"/>
      <c r="G385" s="196"/>
      <c r="H385" s="197"/>
      <c r="I385" s="197"/>
      <c r="J385" s="198"/>
      <c r="K385" s="198"/>
      <c r="L385" s="199"/>
      <c r="M385" s="9"/>
      <c r="N385" s="2"/>
      <c r="O385" s="2"/>
      <c r="P385"/>
    </row>
    <row r="386" spans="2:16" x14ac:dyDescent="0.2">
      <c r="B386" s="196"/>
      <c r="C386" s="200"/>
      <c r="D386" s="2"/>
      <c r="E386" s="2"/>
      <c r="F386" s="196"/>
      <c r="G386" s="196"/>
      <c r="H386" s="197"/>
      <c r="I386" s="197"/>
      <c r="J386" s="198"/>
      <c r="K386" s="198"/>
      <c r="L386" s="199"/>
      <c r="M386" s="9"/>
      <c r="N386" s="2"/>
      <c r="O386" s="2"/>
      <c r="P386"/>
    </row>
    <row r="387" spans="2:16" x14ac:dyDescent="0.2">
      <c r="B387" s="196"/>
      <c r="C387" s="200"/>
      <c r="D387" s="2"/>
      <c r="E387" s="2"/>
      <c r="F387" s="196"/>
      <c r="G387" s="196"/>
      <c r="H387" s="197"/>
      <c r="I387" s="197"/>
      <c r="J387" s="198"/>
      <c r="K387" s="198"/>
      <c r="L387" s="199"/>
      <c r="M387" s="9"/>
      <c r="N387" s="2"/>
      <c r="O387" s="2"/>
      <c r="P387"/>
    </row>
    <row r="388" spans="2:16" x14ac:dyDescent="0.2">
      <c r="B388" s="196"/>
      <c r="C388" s="200"/>
      <c r="D388" s="1"/>
      <c r="E388" s="1"/>
      <c r="F388" s="196"/>
      <c r="G388" s="196"/>
      <c r="H388" s="197"/>
      <c r="I388" s="197"/>
      <c r="J388" s="198"/>
      <c r="K388" s="198"/>
      <c r="L388" s="199"/>
      <c r="M388" s="10"/>
      <c r="N388" s="2"/>
      <c r="O388" s="2"/>
      <c r="P388"/>
    </row>
    <row r="389" spans="2:16" x14ac:dyDescent="0.2">
      <c r="B389" s="196"/>
      <c r="C389" s="200"/>
      <c r="D389" s="1"/>
      <c r="E389" s="1"/>
      <c r="F389" s="196"/>
      <c r="G389" s="196"/>
      <c r="H389" s="197"/>
      <c r="I389" s="197"/>
      <c r="J389" s="198"/>
      <c r="K389" s="198"/>
      <c r="L389" s="199"/>
      <c r="M389" s="10"/>
      <c r="N389" s="1"/>
      <c r="O389" s="1"/>
      <c r="P389"/>
    </row>
    <row r="390" spans="2:16" x14ac:dyDescent="0.2">
      <c r="B390" s="196"/>
      <c r="C390" s="200"/>
      <c r="D390" s="1"/>
      <c r="E390" s="1"/>
      <c r="F390" s="196"/>
      <c r="G390" s="196"/>
      <c r="H390" s="197"/>
      <c r="I390" s="197"/>
      <c r="J390" s="198"/>
      <c r="K390" s="198"/>
      <c r="L390" s="199"/>
      <c r="M390" s="10"/>
      <c r="N390" s="1"/>
      <c r="O390" s="1"/>
      <c r="P390"/>
    </row>
    <row r="391" spans="2:16" x14ac:dyDescent="0.2">
      <c r="B391" s="196"/>
      <c r="C391" s="200"/>
      <c r="D391" s="1"/>
      <c r="E391" s="1"/>
      <c r="F391" s="196"/>
      <c r="G391" s="196"/>
      <c r="H391" s="197"/>
      <c r="I391" s="197"/>
      <c r="J391" s="198"/>
      <c r="K391" s="198"/>
      <c r="L391" s="199"/>
      <c r="M391" s="10"/>
      <c r="N391" s="1"/>
      <c r="O391" s="1"/>
      <c r="P391"/>
    </row>
    <row r="392" spans="2:16" x14ac:dyDescent="0.2">
      <c r="B392" s="196"/>
      <c r="C392" s="200"/>
      <c r="D392" s="1"/>
      <c r="E392" s="1"/>
      <c r="F392" s="196"/>
      <c r="G392" s="196"/>
      <c r="H392" s="197"/>
      <c r="I392" s="197"/>
      <c r="J392" s="198"/>
      <c r="K392" s="198"/>
      <c r="L392" s="199"/>
      <c r="M392" s="10"/>
      <c r="N392" s="1"/>
      <c r="O392" s="1"/>
      <c r="P392"/>
    </row>
    <row r="393" spans="2:16" x14ac:dyDescent="0.2">
      <c r="B393" s="196"/>
      <c r="C393" s="200"/>
      <c r="D393" s="1"/>
      <c r="E393" s="1"/>
      <c r="F393" s="196"/>
      <c r="G393" s="196"/>
      <c r="H393" s="197"/>
      <c r="I393" s="197"/>
      <c r="J393" s="198"/>
      <c r="K393" s="198"/>
      <c r="L393" s="199"/>
      <c r="M393" s="10"/>
      <c r="N393" s="1"/>
      <c r="O393" s="1"/>
      <c r="P393"/>
    </row>
    <row r="394" spans="2:16" x14ac:dyDescent="0.2">
      <c r="B394" s="196"/>
      <c r="C394" s="200"/>
      <c r="D394" s="1"/>
      <c r="E394" s="1"/>
      <c r="F394" s="196"/>
      <c r="G394" s="196"/>
      <c r="H394" s="197"/>
      <c r="I394" s="197"/>
      <c r="J394" s="198"/>
      <c r="K394" s="198"/>
      <c r="L394" s="199"/>
      <c r="M394" s="10"/>
      <c r="N394" s="1"/>
      <c r="O394" s="1"/>
      <c r="P394"/>
    </row>
    <row r="395" spans="2:16" x14ac:dyDescent="0.2">
      <c r="B395" s="196"/>
      <c r="C395" s="200"/>
      <c r="D395" s="1"/>
      <c r="E395" s="1"/>
      <c r="F395" s="196"/>
      <c r="G395" s="196"/>
      <c r="H395" s="197"/>
      <c r="I395" s="197"/>
      <c r="J395" s="198"/>
      <c r="K395" s="198"/>
      <c r="L395" s="199"/>
      <c r="M395" s="10"/>
      <c r="N395" s="1"/>
      <c r="O395" s="1"/>
      <c r="P395"/>
    </row>
    <row r="396" spans="2:16" x14ac:dyDescent="0.2">
      <c r="B396" s="196"/>
      <c r="C396" s="200"/>
      <c r="D396" s="1"/>
      <c r="E396" s="1"/>
      <c r="F396" s="196"/>
      <c r="G396" s="196"/>
      <c r="H396" s="197"/>
      <c r="I396" s="197"/>
      <c r="J396" s="198"/>
      <c r="K396" s="198"/>
      <c r="L396" s="199"/>
      <c r="M396" s="10"/>
      <c r="N396" s="1"/>
      <c r="O396" s="1"/>
      <c r="P396"/>
    </row>
    <row r="397" spans="2:16" x14ac:dyDescent="0.2">
      <c r="B397" s="196"/>
      <c r="C397" s="200"/>
      <c r="D397" s="1"/>
      <c r="E397" s="1"/>
      <c r="F397" s="196"/>
      <c r="G397" s="196"/>
      <c r="H397" s="197"/>
      <c r="I397" s="197"/>
      <c r="J397" s="198"/>
      <c r="K397" s="198"/>
      <c r="L397" s="199"/>
      <c r="M397" s="10"/>
      <c r="N397" s="1"/>
      <c r="O397" s="1"/>
      <c r="P397"/>
    </row>
    <row r="398" spans="2:16" x14ac:dyDescent="0.2">
      <c r="B398" s="196"/>
      <c r="C398" s="200"/>
      <c r="D398" s="1"/>
      <c r="E398" s="1"/>
      <c r="F398" s="196"/>
      <c r="G398" s="196"/>
      <c r="H398" s="197"/>
      <c r="I398" s="197"/>
      <c r="J398" s="198"/>
      <c r="K398" s="198"/>
      <c r="L398" s="199"/>
      <c r="M398" s="10"/>
      <c r="N398" s="1"/>
      <c r="O398" s="1"/>
      <c r="P398"/>
    </row>
    <row r="399" spans="2:16" x14ac:dyDescent="0.2">
      <c r="B399" s="196"/>
      <c r="C399" s="200"/>
      <c r="D399" s="1"/>
      <c r="E399" s="1"/>
      <c r="F399" s="196"/>
      <c r="G399" s="196"/>
      <c r="H399" s="197"/>
      <c r="I399" s="197"/>
      <c r="J399" s="198"/>
      <c r="K399" s="198"/>
      <c r="L399" s="199"/>
      <c r="M399" s="10"/>
      <c r="N399" s="1"/>
      <c r="O399" s="1"/>
      <c r="P399"/>
    </row>
    <row r="400" spans="2:16" x14ac:dyDescent="0.2">
      <c r="B400" s="196"/>
      <c r="C400" s="200"/>
      <c r="D400" s="1"/>
      <c r="E400" s="1"/>
      <c r="F400" s="196"/>
      <c r="G400" s="196"/>
      <c r="H400" s="197"/>
      <c r="I400" s="197"/>
      <c r="J400" s="198"/>
      <c r="K400" s="198"/>
      <c r="L400" s="199"/>
      <c r="M400" s="10"/>
      <c r="N400" s="1"/>
      <c r="O400" s="1"/>
      <c r="P400"/>
    </row>
    <row r="401" spans="2:16" x14ac:dyDescent="0.2">
      <c r="B401" s="196"/>
      <c r="C401" s="200"/>
      <c r="D401" s="1"/>
      <c r="E401" s="1"/>
      <c r="F401" s="196"/>
      <c r="G401" s="196"/>
      <c r="H401" s="197"/>
      <c r="I401" s="197"/>
      <c r="J401" s="198"/>
      <c r="K401" s="198"/>
      <c r="L401" s="199"/>
      <c r="M401" s="10"/>
      <c r="N401" s="1"/>
      <c r="O401" s="1"/>
      <c r="P401"/>
    </row>
    <row r="402" spans="2:16" x14ac:dyDescent="0.2">
      <c r="B402" s="196"/>
      <c r="C402" s="200"/>
      <c r="D402" s="1"/>
      <c r="E402" s="1"/>
      <c r="F402" s="196"/>
      <c r="G402" s="196"/>
      <c r="H402" s="197"/>
      <c r="I402" s="197"/>
      <c r="J402" s="198"/>
      <c r="K402" s="198"/>
      <c r="L402" s="199"/>
      <c r="M402" s="10"/>
      <c r="N402" s="1"/>
      <c r="O402" s="1"/>
      <c r="P402"/>
    </row>
    <row r="403" spans="2:16" x14ac:dyDescent="0.2">
      <c r="B403" s="196"/>
      <c r="C403" s="200"/>
      <c r="D403" s="1"/>
      <c r="E403" s="1"/>
      <c r="F403" s="196"/>
      <c r="G403" s="196"/>
      <c r="H403" s="197"/>
      <c r="I403" s="197"/>
      <c r="J403" s="198"/>
      <c r="K403" s="198"/>
      <c r="L403" s="199"/>
      <c r="M403" s="10"/>
      <c r="N403" s="1"/>
      <c r="O403" s="1"/>
      <c r="P403"/>
    </row>
    <row r="404" spans="2:16" x14ac:dyDescent="0.2">
      <c r="B404" s="196"/>
      <c r="C404" s="200"/>
      <c r="D404" s="1"/>
      <c r="E404" s="1"/>
      <c r="F404" s="196"/>
      <c r="G404" s="196"/>
      <c r="H404" s="197"/>
      <c r="I404" s="197"/>
      <c r="J404" s="198"/>
      <c r="K404" s="198"/>
      <c r="L404" s="199"/>
      <c r="M404" s="10"/>
      <c r="N404" s="1"/>
      <c r="O404" s="1"/>
      <c r="P404"/>
    </row>
    <row r="405" spans="2:16" x14ac:dyDescent="0.2">
      <c r="B405" s="196"/>
      <c r="C405" s="200"/>
      <c r="D405" s="1"/>
      <c r="E405" s="1"/>
      <c r="F405" s="196"/>
      <c r="G405" s="196"/>
      <c r="H405" s="197"/>
      <c r="I405" s="197"/>
      <c r="J405" s="198"/>
      <c r="K405" s="198"/>
      <c r="L405" s="199"/>
      <c r="M405" s="10"/>
      <c r="N405" s="1"/>
      <c r="O405" s="1"/>
      <c r="P405"/>
    </row>
    <row r="406" spans="2:16" x14ac:dyDescent="0.2">
      <c r="B406" s="196"/>
      <c r="C406" s="200"/>
      <c r="D406" s="1"/>
      <c r="E406" s="1"/>
      <c r="F406" s="196"/>
      <c r="G406" s="196"/>
      <c r="H406" s="197"/>
      <c r="I406" s="197"/>
      <c r="J406" s="198"/>
      <c r="K406" s="198"/>
      <c r="L406" s="199"/>
      <c r="M406" s="10"/>
      <c r="N406" s="1"/>
      <c r="O406" s="1"/>
      <c r="P406"/>
    </row>
    <row r="407" spans="2:16" x14ac:dyDescent="0.2">
      <c r="B407" s="196"/>
      <c r="C407" s="200"/>
      <c r="D407" s="1"/>
      <c r="E407" s="1"/>
      <c r="F407" s="196"/>
      <c r="G407" s="196"/>
      <c r="H407" s="197"/>
      <c r="I407" s="197"/>
      <c r="J407" s="198"/>
      <c r="K407" s="198"/>
      <c r="L407" s="199"/>
      <c r="M407" s="10"/>
      <c r="N407" s="1"/>
      <c r="O407" s="1"/>
      <c r="P407"/>
    </row>
    <row r="408" spans="2:16" x14ac:dyDescent="0.2">
      <c r="B408" s="196"/>
      <c r="C408" s="200"/>
      <c r="D408" s="1"/>
      <c r="E408" s="1"/>
      <c r="F408" s="196"/>
      <c r="G408" s="196"/>
      <c r="H408" s="197"/>
      <c r="I408" s="197"/>
      <c r="J408" s="198"/>
      <c r="K408" s="198"/>
      <c r="L408" s="199"/>
      <c r="M408" s="10"/>
      <c r="N408" s="1"/>
      <c r="O408" s="1"/>
      <c r="P408"/>
    </row>
    <row r="409" spans="2:16" x14ac:dyDescent="0.2">
      <c r="B409" s="196"/>
      <c r="C409" s="200"/>
      <c r="D409" s="1"/>
      <c r="E409" s="1"/>
      <c r="F409" s="196"/>
      <c r="G409" s="196"/>
      <c r="H409" s="197"/>
      <c r="I409" s="197"/>
      <c r="J409" s="198"/>
      <c r="K409" s="198"/>
      <c r="L409" s="199"/>
      <c r="M409" s="10"/>
      <c r="N409" s="1"/>
      <c r="O409" s="1"/>
      <c r="P409"/>
    </row>
    <row r="410" spans="2:16" x14ac:dyDescent="0.2">
      <c r="B410" s="196"/>
      <c r="C410" s="200"/>
      <c r="D410" s="1"/>
      <c r="E410" s="1"/>
      <c r="F410" s="196"/>
      <c r="G410" s="196"/>
      <c r="H410" s="197"/>
      <c r="I410" s="197"/>
      <c r="J410" s="198"/>
      <c r="K410" s="198"/>
      <c r="L410" s="199"/>
      <c r="M410" s="10"/>
      <c r="N410" s="1"/>
      <c r="O410" s="1"/>
      <c r="P410"/>
    </row>
    <row r="411" spans="2:16" x14ac:dyDescent="0.2">
      <c r="B411" s="196"/>
      <c r="C411" s="200"/>
      <c r="D411" s="1"/>
      <c r="E411" s="1"/>
      <c r="F411" s="196"/>
      <c r="G411" s="196"/>
      <c r="H411" s="197"/>
      <c r="I411" s="197"/>
      <c r="J411" s="198"/>
      <c r="K411" s="198"/>
      <c r="L411" s="199"/>
      <c r="M411" s="10"/>
      <c r="N411" s="1"/>
      <c r="O411" s="1"/>
      <c r="P411"/>
    </row>
    <row r="412" spans="2:16" x14ac:dyDescent="0.2">
      <c r="B412" s="196"/>
      <c r="C412" s="200"/>
      <c r="D412" s="1"/>
      <c r="E412" s="1"/>
      <c r="F412" s="196"/>
      <c r="G412" s="196"/>
      <c r="H412" s="197"/>
      <c r="I412" s="197"/>
      <c r="J412" s="198"/>
      <c r="K412" s="198"/>
      <c r="L412" s="199"/>
      <c r="M412" s="10"/>
      <c r="N412" s="1"/>
      <c r="O412" s="1"/>
      <c r="P412"/>
    </row>
    <row r="413" spans="2:16" x14ac:dyDescent="0.2">
      <c r="B413" s="196"/>
      <c r="C413" s="200"/>
      <c r="D413" s="1"/>
      <c r="E413" s="1"/>
      <c r="F413" s="196"/>
      <c r="G413" s="196"/>
      <c r="H413" s="197"/>
      <c r="I413" s="197"/>
      <c r="J413" s="198"/>
      <c r="K413" s="198"/>
      <c r="L413" s="199"/>
      <c r="M413" s="10"/>
      <c r="N413" s="1"/>
      <c r="O413" s="1"/>
      <c r="P413"/>
    </row>
    <row r="414" spans="2:16" x14ac:dyDescent="0.2">
      <c r="B414" s="196"/>
      <c r="C414" s="200"/>
      <c r="D414" s="1"/>
      <c r="E414" s="1"/>
      <c r="F414" s="196"/>
      <c r="G414" s="196"/>
      <c r="H414" s="197"/>
      <c r="I414" s="197"/>
      <c r="J414" s="198"/>
      <c r="K414" s="198"/>
      <c r="L414" s="199"/>
      <c r="M414" s="10"/>
      <c r="N414" s="1"/>
      <c r="O414" s="1"/>
      <c r="P414"/>
    </row>
    <row r="415" spans="2:16" x14ac:dyDescent="0.2">
      <c r="B415" s="196"/>
      <c r="C415" s="200"/>
      <c r="D415" s="1"/>
      <c r="E415" s="1"/>
      <c r="F415" s="196"/>
      <c r="G415" s="196"/>
      <c r="H415" s="197"/>
      <c r="I415" s="197"/>
      <c r="J415" s="198"/>
      <c r="K415" s="198"/>
      <c r="L415" s="199"/>
      <c r="M415" s="10"/>
      <c r="N415" s="1"/>
      <c r="O415" s="1"/>
      <c r="P415"/>
    </row>
    <row r="416" spans="2:16" x14ac:dyDescent="0.2">
      <c r="B416" s="196"/>
      <c r="C416" s="200"/>
      <c r="D416" s="1"/>
      <c r="E416" s="1"/>
      <c r="F416" s="196"/>
      <c r="G416" s="196"/>
      <c r="H416" s="197"/>
      <c r="I416" s="197"/>
      <c r="J416" s="198"/>
      <c r="K416" s="198"/>
      <c r="L416" s="199"/>
      <c r="M416" s="10"/>
      <c r="N416" s="1"/>
      <c r="O416" s="1"/>
      <c r="P416"/>
    </row>
    <row r="417" spans="2:16" x14ac:dyDescent="0.2">
      <c r="B417" s="196"/>
      <c r="C417" s="200"/>
      <c r="D417" s="1"/>
      <c r="E417" s="1"/>
      <c r="F417" s="196"/>
      <c r="G417" s="196"/>
      <c r="H417" s="197"/>
      <c r="I417" s="197"/>
      <c r="J417" s="198"/>
      <c r="K417" s="198"/>
      <c r="L417" s="199"/>
      <c r="M417" s="10"/>
      <c r="N417" s="1"/>
      <c r="O417" s="1"/>
      <c r="P417"/>
    </row>
    <row r="418" spans="2:16" x14ac:dyDescent="0.2">
      <c r="B418" s="196"/>
      <c r="C418" s="200"/>
      <c r="D418" s="1"/>
      <c r="E418" s="1"/>
      <c r="F418" s="196"/>
      <c r="G418" s="196"/>
      <c r="H418" s="197"/>
      <c r="I418" s="197"/>
      <c r="J418" s="198"/>
      <c r="K418" s="198"/>
      <c r="L418" s="199"/>
      <c r="M418" s="10"/>
      <c r="N418" s="1"/>
      <c r="O418" s="1"/>
      <c r="P418"/>
    </row>
    <row r="419" spans="2:16" x14ac:dyDescent="0.2">
      <c r="B419" s="196"/>
      <c r="C419" s="200"/>
      <c r="D419" s="1"/>
      <c r="E419" s="1"/>
      <c r="F419" s="196"/>
      <c r="G419" s="196"/>
      <c r="H419" s="197"/>
      <c r="I419" s="197"/>
      <c r="J419" s="198"/>
      <c r="K419" s="198"/>
      <c r="L419" s="199"/>
      <c r="M419" s="10"/>
      <c r="N419" s="1"/>
      <c r="O419" s="1"/>
      <c r="P419"/>
    </row>
    <row r="420" spans="2:16" x14ac:dyDescent="0.2">
      <c r="B420" s="196"/>
      <c r="C420" s="200"/>
      <c r="D420" s="1"/>
      <c r="E420" s="1"/>
      <c r="F420" s="196"/>
      <c r="G420" s="196"/>
      <c r="H420" s="197"/>
      <c r="I420" s="197"/>
      <c r="J420" s="198"/>
      <c r="K420" s="198"/>
      <c r="L420" s="199"/>
      <c r="M420" s="10"/>
      <c r="N420" s="1"/>
      <c r="O420" s="1"/>
      <c r="P420"/>
    </row>
    <row r="421" spans="2:16" x14ac:dyDescent="0.2">
      <c r="B421" s="196"/>
      <c r="C421" s="200"/>
      <c r="D421" s="1"/>
      <c r="E421" s="1"/>
      <c r="F421" s="196"/>
      <c r="G421" s="196"/>
      <c r="H421" s="197"/>
      <c r="I421" s="197"/>
      <c r="J421" s="198"/>
      <c r="K421" s="198"/>
      <c r="L421" s="199"/>
      <c r="M421" s="10"/>
      <c r="N421" s="1"/>
      <c r="O421" s="1"/>
      <c r="P421"/>
    </row>
    <row r="422" spans="2:16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M422" s="10"/>
      <c r="N422" s="1"/>
      <c r="O422" s="1"/>
      <c r="P422"/>
    </row>
    <row r="423" spans="2:16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M423" s="10"/>
      <c r="N423" s="1"/>
      <c r="O423" s="1"/>
      <c r="P423"/>
    </row>
    <row r="424" spans="2:16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M424" s="10"/>
      <c r="N424" s="1"/>
      <c r="O424" s="1"/>
      <c r="P424"/>
    </row>
    <row r="425" spans="2:16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M425" s="10"/>
      <c r="N425" s="1"/>
      <c r="O425" s="1"/>
      <c r="P425"/>
    </row>
    <row r="426" spans="2:16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M426" s="10"/>
      <c r="N426" s="1"/>
      <c r="O426" s="1"/>
      <c r="P426"/>
    </row>
    <row r="427" spans="2:16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M427" s="10"/>
      <c r="N427" s="1"/>
      <c r="O427" s="1"/>
      <c r="P427"/>
    </row>
    <row r="428" spans="2:16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M428" s="10"/>
      <c r="N428" s="1"/>
      <c r="O428" s="1"/>
      <c r="P428"/>
    </row>
    <row r="429" spans="2:16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M429" s="10"/>
      <c r="N429" s="1"/>
      <c r="O429" s="1"/>
      <c r="P429"/>
    </row>
    <row r="430" spans="2:16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M430" s="10"/>
      <c r="N430" s="1"/>
      <c r="O430" s="1"/>
      <c r="P430"/>
    </row>
    <row r="431" spans="2:16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M431" s="10"/>
      <c r="N431" s="1"/>
      <c r="O431" s="1"/>
      <c r="P431"/>
    </row>
    <row r="432" spans="2:16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M432" s="10"/>
      <c r="N432" s="1"/>
      <c r="O432" s="1"/>
      <c r="P432"/>
    </row>
    <row r="433" spans="2:16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M433" s="10"/>
      <c r="N433" s="1"/>
      <c r="O433" s="1"/>
      <c r="P433"/>
    </row>
    <row r="434" spans="2:16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M434" s="10"/>
      <c r="N434" s="1"/>
      <c r="O434" s="1"/>
      <c r="P434"/>
    </row>
    <row r="435" spans="2:16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M435" s="10"/>
      <c r="N435" s="1"/>
      <c r="O435" s="1"/>
      <c r="P435"/>
    </row>
    <row r="436" spans="2:16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M436" s="10"/>
      <c r="N436" s="1"/>
      <c r="O436" s="1"/>
      <c r="P436"/>
    </row>
    <row r="437" spans="2:16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M437" s="10"/>
      <c r="N437" s="1"/>
      <c r="O437" s="1"/>
      <c r="P437"/>
    </row>
    <row r="438" spans="2:16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M438" s="10"/>
      <c r="N438" s="1"/>
      <c r="O438" s="1"/>
      <c r="P438"/>
    </row>
    <row r="439" spans="2:16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M439" s="10"/>
      <c r="N439" s="1"/>
      <c r="O439" s="1"/>
      <c r="P439"/>
    </row>
    <row r="440" spans="2:16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M440" s="10"/>
      <c r="N440" s="1"/>
      <c r="O440" s="1"/>
      <c r="P440"/>
    </row>
    <row r="441" spans="2:16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M441" s="10"/>
      <c r="N441" s="1"/>
      <c r="O441" s="1"/>
      <c r="P441"/>
    </row>
    <row r="442" spans="2:16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M442" s="10"/>
      <c r="N442" s="1"/>
      <c r="O442" s="1"/>
      <c r="P442"/>
    </row>
    <row r="443" spans="2:16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M443" s="10"/>
      <c r="N443" s="1"/>
      <c r="O443" s="1"/>
      <c r="P443"/>
    </row>
    <row r="444" spans="2:16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M444" s="10"/>
      <c r="N444" s="1"/>
      <c r="O444" s="1"/>
      <c r="P444"/>
    </row>
    <row r="445" spans="2:16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M445" s="10"/>
      <c r="N445" s="1"/>
      <c r="O445" s="1"/>
      <c r="P445"/>
    </row>
    <row r="446" spans="2:16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M446" s="10"/>
      <c r="N446" s="1"/>
      <c r="O446" s="1"/>
      <c r="P446"/>
    </row>
    <row r="447" spans="2:16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M447" s="10"/>
      <c r="N447" s="1"/>
      <c r="O447" s="1"/>
      <c r="P447"/>
    </row>
    <row r="448" spans="2:16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M448" s="10"/>
      <c r="N448" s="1"/>
      <c r="O448" s="1"/>
      <c r="P448"/>
    </row>
    <row r="449" spans="2:16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M449" s="10"/>
      <c r="N449" s="1"/>
      <c r="O449" s="1"/>
      <c r="P449"/>
    </row>
    <row r="450" spans="2:16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M450" s="10"/>
      <c r="N450" s="1"/>
      <c r="O450" s="1"/>
      <c r="P450"/>
    </row>
    <row r="451" spans="2:16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M451" s="10"/>
      <c r="N451" s="1"/>
      <c r="O451" s="1"/>
      <c r="P451"/>
    </row>
    <row r="452" spans="2:16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M452" s="10"/>
      <c r="N452" s="1"/>
      <c r="O452" s="1"/>
      <c r="P452"/>
    </row>
    <row r="453" spans="2:16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M453" s="10"/>
      <c r="N453" s="1"/>
      <c r="O453" s="1"/>
      <c r="P453"/>
    </row>
    <row r="454" spans="2:16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M454" s="10"/>
      <c r="N454" s="1"/>
      <c r="O454" s="1"/>
      <c r="P454"/>
    </row>
    <row r="455" spans="2:16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M455" s="10"/>
      <c r="N455" s="1"/>
      <c r="O455" s="1"/>
      <c r="P455"/>
    </row>
    <row r="456" spans="2:16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M456" s="10"/>
      <c r="N456" s="1"/>
      <c r="O456" s="1"/>
      <c r="P456"/>
    </row>
    <row r="457" spans="2:16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M457" s="10"/>
      <c r="N457" s="1"/>
      <c r="O457" s="1"/>
      <c r="P457"/>
    </row>
    <row r="458" spans="2:16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M458" s="10"/>
      <c r="N458" s="1"/>
      <c r="O458" s="1"/>
      <c r="P458"/>
    </row>
    <row r="459" spans="2:16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M459" s="10"/>
      <c r="N459" s="1"/>
      <c r="O459" s="1"/>
      <c r="P459"/>
    </row>
    <row r="460" spans="2:16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M460" s="10"/>
      <c r="N460" s="1"/>
      <c r="O460" s="1"/>
      <c r="P460"/>
    </row>
    <row r="461" spans="2:16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M461" s="10"/>
      <c r="N461" s="1"/>
      <c r="O461" s="1"/>
      <c r="P461"/>
    </row>
    <row r="462" spans="2:16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M462" s="10"/>
      <c r="N462" s="1"/>
      <c r="O462" s="1"/>
      <c r="P462"/>
    </row>
    <row r="463" spans="2:16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M463" s="10"/>
      <c r="N463" s="1"/>
      <c r="O463" s="1"/>
      <c r="P463"/>
    </row>
    <row r="464" spans="2:16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M464" s="10"/>
      <c r="N464" s="1"/>
      <c r="O464" s="1"/>
      <c r="P464"/>
    </row>
    <row r="465" spans="2:16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M465" s="10"/>
      <c r="N465" s="1"/>
      <c r="O465" s="1"/>
      <c r="P465"/>
    </row>
    <row r="466" spans="2:16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M466" s="10"/>
      <c r="N466" s="1"/>
      <c r="O466" s="1"/>
      <c r="P466"/>
    </row>
    <row r="467" spans="2:16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M467" s="10"/>
      <c r="N467" s="1"/>
      <c r="O467" s="1"/>
      <c r="P467"/>
    </row>
    <row r="468" spans="2:16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M468" s="10"/>
      <c r="N468" s="1"/>
      <c r="O468" s="1"/>
      <c r="P468"/>
    </row>
    <row r="469" spans="2:16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M469" s="10"/>
      <c r="N469" s="1"/>
      <c r="O469" s="1"/>
      <c r="P469"/>
    </row>
    <row r="470" spans="2:16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M470" s="10"/>
      <c r="N470" s="1"/>
      <c r="O470" s="1"/>
      <c r="P470"/>
    </row>
    <row r="471" spans="2:16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M471" s="10"/>
      <c r="N471" s="1"/>
      <c r="O471" s="1"/>
      <c r="P471"/>
    </row>
    <row r="472" spans="2:16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M472" s="10"/>
      <c r="N472" s="1"/>
      <c r="O472" s="1"/>
      <c r="P472"/>
    </row>
    <row r="473" spans="2:16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M473" s="10"/>
      <c r="N473" s="1"/>
      <c r="O473" s="1"/>
      <c r="P473"/>
    </row>
    <row r="474" spans="2:16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M474" s="10"/>
      <c r="N474" s="1"/>
      <c r="O474" s="1"/>
      <c r="P474"/>
    </row>
    <row r="475" spans="2:16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M475" s="10"/>
      <c r="N475" s="1"/>
      <c r="O475" s="1"/>
      <c r="P475"/>
    </row>
    <row r="476" spans="2:16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M476" s="10"/>
      <c r="N476" s="1"/>
      <c r="O476" s="1"/>
      <c r="P476"/>
    </row>
    <row r="477" spans="2:16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M477" s="10"/>
      <c r="N477" s="1"/>
      <c r="O477" s="1"/>
      <c r="P477"/>
    </row>
    <row r="478" spans="2:16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M478" s="10"/>
      <c r="N478" s="1"/>
      <c r="O478" s="1"/>
      <c r="P478"/>
    </row>
    <row r="479" spans="2:16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M479" s="10"/>
      <c r="N479" s="1"/>
      <c r="O479" s="1"/>
      <c r="P479"/>
    </row>
    <row r="480" spans="2:16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M480" s="10"/>
      <c r="N480" s="1"/>
      <c r="O480" s="1"/>
      <c r="P480"/>
    </row>
    <row r="481" spans="2:16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M481" s="10"/>
      <c r="N481" s="1"/>
      <c r="O481" s="1"/>
      <c r="P481"/>
    </row>
    <row r="482" spans="2:16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M482" s="10"/>
      <c r="N482" s="1"/>
      <c r="O482" s="1"/>
      <c r="P482"/>
    </row>
    <row r="483" spans="2:16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M483" s="10"/>
      <c r="N483" s="1"/>
      <c r="O483" s="1"/>
      <c r="P483"/>
    </row>
    <row r="484" spans="2:16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M484" s="10"/>
      <c r="N484" s="1"/>
      <c r="O484" s="1"/>
      <c r="P484"/>
    </row>
    <row r="485" spans="2:16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M485" s="10"/>
      <c r="N485" s="1"/>
      <c r="O485" s="1"/>
      <c r="P485"/>
    </row>
    <row r="486" spans="2:16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M486" s="10"/>
      <c r="N486" s="1"/>
      <c r="O486" s="1"/>
      <c r="P486"/>
    </row>
    <row r="487" spans="2:16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M487" s="10"/>
      <c r="N487" s="1"/>
      <c r="O487" s="1"/>
      <c r="P487"/>
    </row>
    <row r="488" spans="2:16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M488" s="10"/>
      <c r="N488" s="1"/>
      <c r="O488" s="1"/>
      <c r="P488"/>
    </row>
    <row r="489" spans="2:16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M489" s="10"/>
      <c r="N489" s="1"/>
      <c r="O489" s="1"/>
      <c r="P489"/>
    </row>
    <row r="490" spans="2:16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M490" s="10"/>
      <c r="N490" s="1"/>
      <c r="O490" s="1"/>
      <c r="P490"/>
    </row>
    <row r="491" spans="2:16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M491" s="10"/>
      <c r="N491" s="1"/>
      <c r="O491" s="1"/>
      <c r="P491"/>
    </row>
    <row r="492" spans="2:16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M492" s="10"/>
      <c r="N492" s="1"/>
      <c r="O492" s="1"/>
      <c r="P492"/>
    </row>
    <row r="493" spans="2:16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M493" s="10"/>
      <c r="N493" s="1"/>
      <c r="O493" s="1"/>
      <c r="P493"/>
    </row>
    <row r="494" spans="2:16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M494" s="10"/>
      <c r="N494" s="1"/>
      <c r="O494" s="1"/>
      <c r="P494"/>
    </row>
    <row r="495" spans="2:16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M495" s="10"/>
      <c r="N495" s="1"/>
      <c r="O495" s="1"/>
      <c r="P495"/>
    </row>
    <row r="496" spans="2:16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M496" s="10"/>
      <c r="N496" s="1"/>
      <c r="O496" s="1"/>
      <c r="P496"/>
    </row>
    <row r="497" spans="2:16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M497" s="10"/>
      <c r="N497" s="1"/>
      <c r="O497" s="1"/>
      <c r="P497"/>
    </row>
    <row r="498" spans="2:16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M498" s="10"/>
      <c r="N498" s="1"/>
      <c r="O498" s="1"/>
      <c r="P498"/>
    </row>
    <row r="499" spans="2:16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M499" s="10"/>
      <c r="N499" s="1"/>
      <c r="O499" s="1"/>
      <c r="P499"/>
    </row>
    <row r="500" spans="2:16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M500" s="10"/>
      <c r="N500" s="1"/>
      <c r="O500" s="1"/>
      <c r="P500"/>
    </row>
    <row r="501" spans="2:16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M501" s="10"/>
      <c r="N501" s="1"/>
      <c r="O501" s="1"/>
      <c r="P501"/>
    </row>
    <row r="502" spans="2:16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M502" s="10"/>
      <c r="N502" s="1"/>
      <c r="O502" s="1"/>
      <c r="P502"/>
    </row>
    <row r="503" spans="2:16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M503" s="10"/>
      <c r="N503" s="1"/>
      <c r="O503" s="1"/>
      <c r="P503"/>
    </row>
    <row r="504" spans="2:16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M504" s="10"/>
      <c r="N504" s="1"/>
      <c r="O504" s="1"/>
      <c r="P504"/>
    </row>
    <row r="505" spans="2:16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M505" s="10"/>
      <c r="N505" s="1"/>
      <c r="O505" s="1"/>
      <c r="P505"/>
    </row>
    <row r="506" spans="2:16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M506" s="10"/>
      <c r="N506" s="1"/>
      <c r="O506" s="1"/>
      <c r="P506"/>
    </row>
    <row r="507" spans="2:16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M507" s="10"/>
      <c r="N507" s="1"/>
      <c r="O507" s="1"/>
      <c r="P507"/>
    </row>
    <row r="508" spans="2:16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M508" s="10"/>
      <c r="N508" s="1"/>
      <c r="O508" s="1"/>
      <c r="P508"/>
    </row>
    <row r="509" spans="2:16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M509" s="10"/>
      <c r="N509" s="1"/>
      <c r="O509" s="1"/>
      <c r="P509"/>
    </row>
    <row r="510" spans="2:16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M510" s="10"/>
      <c r="N510" s="1"/>
      <c r="O510" s="1"/>
      <c r="P510"/>
    </row>
    <row r="511" spans="2:16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M511" s="10"/>
      <c r="N511" s="1"/>
      <c r="O511" s="1"/>
      <c r="P511"/>
    </row>
    <row r="512" spans="2:16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M512" s="10"/>
      <c r="N512" s="1"/>
      <c r="O512" s="1"/>
      <c r="P512"/>
    </row>
    <row r="513" spans="2:16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M513" s="10"/>
      <c r="N513" s="1"/>
      <c r="O513" s="1"/>
      <c r="P513"/>
    </row>
    <row r="514" spans="2:16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M514" s="10"/>
      <c r="N514" s="1"/>
      <c r="O514" s="1"/>
      <c r="P514"/>
    </row>
    <row r="515" spans="2:16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M515" s="10"/>
      <c r="N515" s="1"/>
      <c r="O515" s="1"/>
      <c r="P515"/>
    </row>
    <row r="516" spans="2:16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M516" s="10"/>
      <c r="N516" s="1"/>
      <c r="O516" s="1"/>
      <c r="P516"/>
    </row>
    <row r="517" spans="2:16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M517" s="10"/>
      <c r="N517" s="1"/>
      <c r="O517" s="1"/>
      <c r="P517"/>
    </row>
    <row r="518" spans="2:16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M518" s="10"/>
      <c r="N518" s="1"/>
      <c r="O518" s="1"/>
      <c r="P518"/>
    </row>
    <row r="519" spans="2:16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M519" s="10"/>
      <c r="N519" s="1"/>
      <c r="O519" s="1"/>
      <c r="P519"/>
    </row>
    <row r="520" spans="2:16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M520" s="10"/>
      <c r="N520" s="1"/>
      <c r="O520" s="1"/>
      <c r="P520"/>
    </row>
    <row r="521" spans="2:16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M521" s="10"/>
      <c r="N521" s="1"/>
      <c r="O521" s="1"/>
      <c r="P521"/>
    </row>
    <row r="522" spans="2:16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M522" s="10"/>
      <c r="N522" s="1"/>
      <c r="O522" s="1"/>
      <c r="P522"/>
    </row>
    <row r="523" spans="2:16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M523" s="10"/>
      <c r="N523" s="1"/>
      <c r="O523" s="1"/>
      <c r="P523"/>
    </row>
    <row r="524" spans="2:16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M524" s="10"/>
      <c r="N524" s="1"/>
      <c r="O524" s="1"/>
      <c r="P524"/>
    </row>
    <row r="525" spans="2:16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M525" s="10"/>
      <c r="N525" s="1"/>
      <c r="O525" s="1"/>
      <c r="P525"/>
    </row>
    <row r="526" spans="2:16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M526" s="10"/>
      <c r="N526" s="1"/>
      <c r="O526" s="1"/>
      <c r="P526"/>
    </row>
    <row r="527" spans="2:16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M527" s="10"/>
      <c r="N527" s="1"/>
      <c r="O527" s="1"/>
      <c r="P527"/>
    </row>
    <row r="528" spans="2:16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M528" s="10"/>
      <c r="N528" s="1"/>
      <c r="O528" s="1"/>
      <c r="P528"/>
    </row>
    <row r="529" spans="2:16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M529" s="10"/>
      <c r="N529" s="1"/>
      <c r="O529" s="1"/>
      <c r="P529"/>
    </row>
    <row r="530" spans="2:16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M530" s="10"/>
      <c r="N530" s="1"/>
      <c r="O530" s="1"/>
      <c r="P530"/>
    </row>
    <row r="531" spans="2:16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M531" s="10"/>
      <c r="N531" s="1"/>
      <c r="O531" s="1"/>
      <c r="P531"/>
    </row>
    <row r="532" spans="2:16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M532" s="10"/>
      <c r="N532" s="1"/>
      <c r="O532" s="1"/>
      <c r="P532"/>
    </row>
    <row r="533" spans="2:16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M533" s="10"/>
      <c r="N533" s="1"/>
      <c r="O533" s="1"/>
      <c r="P533"/>
    </row>
    <row r="534" spans="2:16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M534" s="10"/>
      <c r="N534" s="1"/>
      <c r="O534" s="1"/>
      <c r="P534"/>
    </row>
    <row r="535" spans="2:16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M535" s="10"/>
      <c r="N535" s="1"/>
      <c r="O535" s="1"/>
      <c r="P535"/>
    </row>
    <row r="536" spans="2:16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M536" s="10"/>
      <c r="N536" s="1"/>
      <c r="O536" s="1"/>
      <c r="P536"/>
    </row>
    <row r="537" spans="2:16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M537" s="10"/>
      <c r="N537" s="1"/>
      <c r="O537" s="1"/>
      <c r="P537"/>
    </row>
    <row r="538" spans="2:16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M538" s="10"/>
      <c r="N538" s="1"/>
      <c r="O538" s="1"/>
      <c r="P538"/>
    </row>
    <row r="539" spans="2:16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M539" s="10"/>
      <c r="N539" s="1"/>
      <c r="O539" s="1"/>
      <c r="P539"/>
    </row>
    <row r="540" spans="2:16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M540" s="10"/>
      <c r="N540" s="1"/>
      <c r="O540" s="1"/>
      <c r="P540"/>
    </row>
    <row r="541" spans="2:16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M541" s="10"/>
      <c r="N541" s="1"/>
      <c r="O541" s="1"/>
      <c r="P541"/>
    </row>
    <row r="542" spans="2:16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M542" s="10"/>
      <c r="N542" s="1"/>
      <c r="O542" s="1"/>
      <c r="P542"/>
    </row>
    <row r="543" spans="2:16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M543" s="10"/>
      <c r="N543" s="1"/>
      <c r="O543" s="1"/>
      <c r="P543"/>
    </row>
    <row r="544" spans="2:16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M544" s="10"/>
      <c r="N544" s="1"/>
      <c r="O544" s="1"/>
      <c r="P544"/>
    </row>
    <row r="545" spans="2:16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M545" s="10"/>
      <c r="N545" s="1"/>
      <c r="O545" s="1"/>
      <c r="P545"/>
    </row>
    <row r="546" spans="2:16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M546" s="10"/>
      <c r="N546" s="1"/>
      <c r="O546" s="1"/>
      <c r="P546"/>
    </row>
    <row r="547" spans="2:16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M547" s="10"/>
      <c r="N547" s="1"/>
      <c r="O547" s="1"/>
      <c r="P547"/>
    </row>
    <row r="548" spans="2:16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M548" s="10"/>
      <c r="N548" s="1"/>
      <c r="O548" s="1"/>
      <c r="P548"/>
    </row>
    <row r="549" spans="2:16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M549" s="10"/>
      <c r="N549" s="1"/>
      <c r="O549" s="1"/>
      <c r="P549"/>
    </row>
    <row r="550" spans="2:16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M550" s="10"/>
      <c r="N550" s="1"/>
      <c r="O550" s="1"/>
      <c r="P550"/>
    </row>
    <row r="551" spans="2:16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M551" s="10"/>
      <c r="N551" s="1"/>
      <c r="O551" s="1"/>
      <c r="P551"/>
    </row>
    <row r="552" spans="2:16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M552" s="10"/>
      <c r="N552" s="1"/>
      <c r="O552" s="1"/>
      <c r="P552"/>
    </row>
    <row r="553" spans="2:16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M553" s="10"/>
      <c r="N553" s="1"/>
      <c r="O553" s="1"/>
      <c r="P553"/>
    </row>
    <row r="554" spans="2:16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M554" s="10"/>
      <c r="N554" s="1"/>
      <c r="O554" s="1"/>
      <c r="P554"/>
    </row>
    <row r="555" spans="2:16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M555" s="10"/>
      <c r="N555" s="1"/>
      <c r="O555" s="1"/>
      <c r="P555"/>
    </row>
    <row r="556" spans="2:16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M556" s="10"/>
      <c r="N556" s="1"/>
      <c r="O556" s="1"/>
      <c r="P556"/>
    </row>
    <row r="557" spans="2:16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M557" s="10"/>
      <c r="N557" s="1"/>
      <c r="O557" s="1"/>
      <c r="P557"/>
    </row>
    <row r="558" spans="2:16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M558" s="10"/>
      <c r="N558" s="1"/>
      <c r="O558" s="1"/>
      <c r="P558"/>
    </row>
    <row r="559" spans="2:16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M559" s="10"/>
      <c r="N559" s="1"/>
      <c r="O559" s="1"/>
      <c r="P559"/>
    </row>
    <row r="560" spans="2:16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M560" s="10"/>
      <c r="N560" s="1"/>
      <c r="O560" s="1"/>
      <c r="P560"/>
    </row>
    <row r="561" spans="2:16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M561" s="10"/>
      <c r="N561" s="1"/>
      <c r="O561" s="1"/>
      <c r="P561"/>
    </row>
    <row r="562" spans="2:16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M562" s="10"/>
      <c r="N562" s="1"/>
      <c r="O562" s="1"/>
      <c r="P562"/>
    </row>
    <row r="563" spans="2:16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M563" s="10"/>
      <c r="N563" s="1"/>
      <c r="O563" s="1"/>
      <c r="P563"/>
    </row>
    <row r="564" spans="2:16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M564" s="10"/>
      <c r="N564" s="1"/>
      <c r="O564" s="1"/>
      <c r="P564"/>
    </row>
    <row r="565" spans="2:16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M565" s="10"/>
      <c r="N565" s="1"/>
      <c r="O565" s="1"/>
      <c r="P565"/>
    </row>
    <row r="566" spans="2:16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M566" s="10"/>
      <c r="N566" s="1"/>
      <c r="O566" s="1"/>
      <c r="P566"/>
    </row>
    <row r="567" spans="2:16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M567" s="10"/>
      <c r="N567" s="1"/>
      <c r="O567" s="1"/>
      <c r="P567"/>
    </row>
    <row r="568" spans="2:16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M568" s="10"/>
      <c r="N568" s="1"/>
      <c r="O568" s="1"/>
      <c r="P568"/>
    </row>
    <row r="569" spans="2:16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M569" s="10"/>
      <c r="N569" s="1"/>
      <c r="O569" s="1"/>
      <c r="P569"/>
    </row>
    <row r="570" spans="2:16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M570" s="10"/>
      <c r="N570" s="1"/>
      <c r="O570" s="1"/>
      <c r="P570"/>
    </row>
    <row r="571" spans="2:16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M571" s="10"/>
      <c r="N571" s="1"/>
      <c r="O571" s="1"/>
      <c r="P571"/>
    </row>
    <row r="572" spans="2:16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M572" s="10"/>
      <c r="N572" s="1"/>
      <c r="O572" s="1"/>
      <c r="P572"/>
    </row>
    <row r="573" spans="2:16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M573" s="10"/>
      <c r="N573" s="1"/>
      <c r="O573" s="1"/>
      <c r="P573"/>
    </row>
    <row r="574" spans="2:16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M574" s="10"/>
      <c r="N574" s="1"/>
      <c r="O574" s="1"/>
      <c r="P574"/>
    </row>
    <row r="575" spans="2:16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M575" s="10"/>
      <c r="N575" s="1"/>
      <c r="O575" s="1"/>
      <c r="P575"/>
    </row>
    <row r="576" spans="2:16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M576" s="10"/>
      <c r="N576" s="1"/>
      <c r="O576" s="1"/>
      <c r="P576"/>
    </row>
    <row r="577" spans="2:16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M577" s="10"/>
      <c r="N577" s="1"/>
      <c r="O577" s="1"/>
      <c r="P577"/>
    </row>
    <row r="578" spans="2:16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M578" s="10"/>
      <c r="N578" s="1"/>
      <c r="O578" s="1"/>
      <c r="P578"/>
    </row>
    <row r="579" spans="2:16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M579" s="10"/>
      <c r="N579" s="1"/>
      <c r="O579" s="1"/>
      <c r="P579"/>
    </row>
    <row r="580" spans="2:16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M580" s="10"/>
      <c r="N580" s="1"/>
      <c r="O580" s="1"/>
      <c r="P580"/>
    </row>
    <row r="581" spans="2:16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M581" s="10"/>
      <c r="N581" s="1"/>
      <c r="O581" s="1"/>
      <c r="P581"/>
    </row>
    <row r="582" spans="2:16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M582" s="10"/>
      <c r="N582" s="1"/>
      <c r="O582" s="1"/>
      <c r="P582"/>
    </row>
    <row r="583" spans="2:16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M583" s="10"/>
      <c r="N583" s="1"/>
      <c r="O583" s="1"/>
      <c r="P583"/>
    </row>
    <row r="584" spans="2:16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M584" s="10"/>
      <c r="N584" s="1"/>
      <c r="O584" s="1"/>
      <c r="P584"/>
    </row>
    <row r="585" spans="2:16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M585" s="10"/>
      <c r="N585" s="1"/>
      <c r="O585" s="1"/>
      <c r="P585"/>
    </row>
    <row r="586" spans="2:16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M586" s="10"/>
      <c r="N586" s="1"/>
      <c r="O586" s="1"/>
      <c r="P586"/>
    </row>
    <row r="587" spans="2:16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M587" s="10"/>
      <c r="N587" s="1"/>
      <c r="O587" s="1"/>
      <c r="P587"/>
    </row>
    <row r="588" spans="2:16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M588" s="10"/>
      <c r="N588" s="1"/>
      <c r="O588" s="1"/>
      <c r="P588"/>
    </row>
    <row r="589" spans="2:16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M589" s="10"/>
      <c r="N589" s="1"/>
      <c r="O589" s="1"/>
      <c r="P589"/>
    </row>
    <row r="590" spans="2:16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M590" s="10"/>
      <c r="N590" s="1"/>
      <c r="O590" s="1"/>
      <c r="P590"/>
    </row>
    <row r="591" spans="2:16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M591" s="10"/>
      <c r="N591" s="1"/>
      <c r="O591" s="1"/>
      <c r="P591"/>
    </row>
    <row r="592" spans="2:16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M592" s="10"/>
      <c r="N592" s="1"/>
      <c r="O592" s="1"/>
      <c r="P592"/>
    </row>
    <row r="593" spans="2:16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M593" s="10"/>
      <c r="N593" s="1"/>
      <c r="O593" s="1"/>
      <c r="P593"/>
    </row>
    <row r="594" spans="2:16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M594" s="10"/>
      <c r="N594" s="1"/>
      <c r="O594" s="1"/>
      <c r="P594"/>
    </row>
    <row r="595" spans="2:16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M595" s="10"/>
      <c r="N595" s="1"/>
      <c r="O595" s="1"/>
      <c r="P595"/>
    </row>
    <row r="596" spans="2:16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M596" s="10"/>
      <c r="N596" s="1"/>
      <c r="O596" s="1"/>
      <c r="P596"/>
    </row>
    <row r="597" spans="2:16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M597" s="10"/>
      <c r="N597" s="1"/>
      <c r="O597" s="1"/>
      <c r="P597"/>
    </row>
    <row r="598" spans="2:16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M598" s="10"/>
      <c r="N598" s="1"/>
      <c r="O598" s="1"/>
      <c r="P598"/>
    </row>
    <row r="599" spans="2:16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M599" s="10"/>
      <c r="N599" s="1"/>
      <c r="O599" s="1"/>
      <c r="P599"/>
    </row>
    <row r="600" spans="2:16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M600" s="10"/>
      <c r="N600" s="1"/>
      <c r="O600" s="1"/>
      <c r="P600"/>
    </row>
    <row r="601" spans="2:16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M601" s="10"/>
      <c r="N601" s="1"/>
      <c r="O601" s="1"/>
      <c r="P601"/>
    </row>
    <row r="602" spans="2:16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M602" s="10"/>
      <c r="N602" s="1"/>
      <c r="O602" s="1"/>
      <c r="P602"/>
    </row>
    <row r="603" spans="2:16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M603" s="10"/>
      <c r="N603" s="1"/>
      <c r="O603" s="1"/>
      <c r="P603"/>
    </row>
    <row r="604" spans="2:16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M604" s="10"/>
      <c r="N604" s="1"/>
      <c r="O604" s="1"/>
      <c r="P604"/>
    </row>
    <row r="605" spans="2:16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M605" s="10"/>
      <c r="N605" s="1"/>
      <c r="O605" s="1"/>
      <c r="P605"/>
    </row>
    <row r="606" spans="2:16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M606" s="10"/>
      <c r="N606" s="1"/>
      <c r="O606" s="1"/>
      <c r="P606"/>
    </row>
    <row r="607" spans="2:16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M607" s="10"/>
      <c r="N607" s="1"/>
      <c r="O607" s="1"/>
      <c r="P607"/>
    </row>
    <row r="608" spans="2:16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M608" s="10"/>
      <c r="N608" s="1"/>
      <c r="O608" s="1"/>
      <c r="P608"/>
    </row>
    <row r="609" spans="2:16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M609" s="10"/>
      <c r="N609" s="1"/>
      <c r="O609" s="1"/>
      <c r="P609"/>
    </row>
    <row r="610" spans="2:16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M610" s="10"/>
      <c r="N610" s="1"/>
      <c r="O610" s="1"/>
      <c r="P610"/>
    </row>
    <row r="611" spans="2:16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M611" s="10"/>
      <c r="N611" s="1"/>
      <c r="O611" s="1"/>
      <c r="P611"/>
    </row>
    <row r="612" spans="2:16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M612" s="10"/>
      <c r="N612" s="1"/>
      <c r="O612" s="1"/>
      <c r="P612"/>
    </row>
    <row r="613" spans="2:16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M613" s="10"/>
      <c r="N613" s="1"/>
      <c r="O613" s="1"/>
      <c r="P613"/>
    </row>
    <row r="614" spans="2:16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M614" s="10"/>
      <c r="N614" s="1"/>
      <c r="O614" s="1"/>
      <c r="P614"/>
    </row>
    <row r="615" spans="2:16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M615" s="10"/>
      <c r="N615" s="1"/>
      <c r="O615" s="1"/>
      <c r="P615"/>
    </row>
    <row r="616" spans="2:16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M616" s="10"/>
      <c r="N616" s="1"/>
      <c r="O616" s="1"/>
      <c r="P616"/>
    </row>
    <row r="617" spans="2:16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M617" s="10"/>
      <c r="N617" s="1"/>
      <c r="O617" s="1"/>
      <c r="P617"/>
    </row>
    <row r="618" spans="2:16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M618" s="10"/>
      <c r="N618" s="1"/>
      <c r="O618" s="1"/>
      <c r="P618"/>
    </row>
    <row r="619" spans="2:16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M619" s="10"/>
      <c r="N619" s="1"/>
      <c r="O619" s="1"/>
      <c r="P619"/>
    </row>
    <row r="620" spans="2:16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M620" s="10"/>
      <c r="N620" s="1"/>
      <c r="O620" s="1"/>
      <c r="P620"/>
    </row>
    <row r="621" spans="2:16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M621" s="10"/>
      <c r="N621" s="1"/>
      <c r="O621" s="1"/>
      <c r="P621"/>
    </row>
    <row r="622" spans="2:16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M622" s="10"/>
      <c r="N622" s="1"/>
      <c r="O622" s="1"/>
      <c r="P622"/>
    </row>
    <row r="623" spans="2:16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M623" s="10"/>
      <c r="N623" s="1"/>
      <c r="O623" s="1"/>
      <c r="P623"/>
    </row>
    <row r="624" spans="2:16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M624" s="10"/>
      <c r="N624" s="1"/>
      <c r="O624" s="1"/>
      <c r="P624"/>
    </row>
    <row r="625" spans="2:16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M625" s="10"/>
      <c r="N625" s="1"/>
      <c r="O625" s="1"/>
      <c r="P625"/>
    </row>
    <row r="626" spans="2:16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M626" s="10"/>
      <c r="N626" s="1"/>
      <c r="O626" s="1"/>
      <c r="P626"/>
    </row>
    <row r="627" spans="2:16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M627" s="10"/>
      <c r="N627" s="1"/>
      <c r="O627" s="1"/>
      <c r="P627"/>
    </row>
    <row r="628" spans="2:16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M628" s="10"/>
      <c r="N628" s="1"/>
      <c r="O628" s="1"/>
      <c r="P628"/>
    </row>
    <row r="629" spans="2:16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M629" s="10"/>
      <c r="N629" s="1"/>
      <c r="O629" s="1"/>
      <c r="P629"/>
    </row>
    <row r="630" spans="2:16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M630" s="10"/>
      <c r="N630" s="1"/>
      <c r="O630" s="1"/>
      <c r="P630"/>
    </row>
    <row r="631" spans="2:16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M631" s="10"/>
      <c r="N631" s="1"/>
      <c r="O631" s="1"/>
      <c r="P631"/>
    </row>
    <row r="632" spans="2:16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M632" s="10"/>
      <c r="N632" s="1"/>
      <c r="O632" s="1"/>
      <c r="P632"/>
    </row>
    <row r="633" spans="2:16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M633" s="10"/>
      <c r="N633" s="1"/>
      <c r="O633" s="1"/>
      <c r="P633"/>
    </row>
    <row r="634" spans="2:16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M634" s="10"/>
      <c r="N634" s="1"/>
      <c r="O634" s="1"/>
      <c r="P634"/>
    </row>
    <row r="635" spans="2:16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M635" s="10"/>
      <c r="N635" s="1"/>
      <c r="O635" s="1"/>
      <c r="P635"/>
    </row>
    <row r="636" spans="2:16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M636" s="10"/>
      <c r="N636" s="1"/>
      <c r="O636" s="1"/>
      <c r="P636"/>
    </row>
    <row r="637" spans="2:16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M637" s="10"/>
      <c r="N637" s="1"/>
      <c r="O637" s="1"/>
      <c r="P637"/>
    </row>
    <row r="638" spans="2:16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M638" s="10"/>
      <c r="N638" s="1"/>
      <c r="O638" s="1"/>
      <c r="P638"/>
    </row>
    <row r="639" spans="2:16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M639" s="10"/>
      <c r="N639" s="1"/>
      <c r="O639" s="1"/>
      <c r="P639"/>
    </row>
    <row r="640" spans="2:16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M640" s="10"/>
      <c r="N640" s="1"/>
      <c r="O640" s="1"/>
      <c r="P640"/>
    </row>
    <row r="641" spans="2:16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M641" s="10"/>
      <c r="N641" s="1"/>
      <c r="O641" s="1"/>
      <c r="P641"/>
    </row>
    <row r="642" spans="2:16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M642" s="10"/>
      <c r="N642" s="1"/>
      <c r="O642" s="1"/>
      <c r="P642"/>
    </row>
    <row r="643" spans="2:16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M643" s="10"/>
      <c r="N643" s="1"/>
      <c r="O643" s="1"/>
      <c r="P643"/>
    </row>
    <row r="644" spans="2:16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M644" s="10"/>
      <c r="N644" s="1"/>
      <c r="O644" s="1"/>
      <c r="P644"/>
    </row>
    <row r="645" spans="2:16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M645" s="10"/>
      <c r="N645" s="1"/>
      <c r="O645" s="1"/>
      <c r="P645"/>
    </row>
    <row r="646" spans="2:16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M646" s="10"/>
      <c r="N646" s="1"/>
      <c r="O646" s="1"/>
      <c r="P646"/>
    </row>
    <row r="647" spans="2:16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M647" s="10"/>
      <c r="N647" s="1"/>
      <c r="O647" s="1"/>
      <c r="P647"/>
    </row>
    <row r="648" spans="2:16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M648" s="10"/>
      <c r="N648" s="1"/>
      <c r="O648" s="1"/>
      <c r="P648"/>
    </row>
    <row r="649" spans="2:16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M649" s="10"/>
      <c r="N649" s="1"/>
      <c r="O649" s="1"/>
      <c r="P649"/>
    </row>
    <row r="650" spans="2:16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M650" s="10"/>
      <c r="N650" s="1"/>
      <c r="O650" s="1"/>
      <c r="P650"/>
    </row>
    <row r="651" spans="2:16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M651" s="10"/>
      <c r="N651" s="1"/>
      <c r="O651" s="1"/>
      <c r="P651"/>
    </row>
    <row r="652" spans="2:16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M652" s="10"/>
      <c r="N652" s="1"/>
      <c r="O652" s="1"/>
      <c r="P652"/>
    </row>
    <row r="653" spans="2:16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M653" s="10"/>
      <c r="N653" s="1"/>
      <c r="O653" s="1"/>
      <c r="P653"/>
    </row>
    <row r="654" spans="2:16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M654" s="10"/>
      <c r="N654" s="1"/>
      <c r="O654" s="1"/>
      <c r="P654"/>
    </row>
    <row r="655" spans="2:16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M655" s="10"/>
      <c r="N655" s="1"/>
      <c r="O655" s="1"/>
      <c r="P655"/>
    </row>
    <row r="656" spans="2:16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M656" s="10"/>
      <c r="N656" s="1"/>
      <c r="O656" s="1"/>
      <c r="P656"/>
    </row>
    <row r="657" spans="2:16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M657" s="10"/>
      <c r="N657" s="1"/>
      <c r="O657" s="1"/>
      <c r="P657"/>
    </row>
    <row r="658" spans="2:16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M658" s="10"/>
      <c r="N658" s="1"/>
      <c r="O658" s="1"/>
      <c r="P658"/>
    </row>
    <row r="659" spans="2:16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M659" s="10"/>
      <c r="N659" s="1"/>
      <c r="O659" s="1"/>
      <c r="P659"/>
    </row>
    <row r="660" spans="2:16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M660" s="10"/>
      <c r="N660" s="1"/>
      <c r="O660" s="1"/>
      <c r="P660"/>
    </row>
    <row r="661" spans="2:16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M661" s="10"/>
      <c r="N661" s="1"/>
      <c r="O661" s="1"/>
      <c r="P661"/>
    </row>
    <row r="662" spans="2:16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M662" s="10"/>
      <c r="N662" s="1"/>
      <c r="O662" s="1"/>
      <c r="P662"/>
    </row>
    <row r="663" spans="2:16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M663" s="10"/>
      <c r="N663" s="1"/>
      <c r="O663" s="1"/>
      <c r="P663"/>
    </row>
    <row r="664" spans="2:16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M664" s="10"/>
      <c r="N664" s="1"/>
      <c r="O664" s="1"/>
      <c r="P664"/>
    </row>
    <row r="665" spans="2:16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M665" s="10"/>
      <c r="N665" s="1"/>
      <c r="O665" s="1"/>
      <c r="P665"/>
    </row>
    <row r="666" spans="2:16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M666" s="10"/>
      <c r="N666" s="1"/>
      <c r="O666" s="1"/>
      <c r="P666"/>
    </row>
    <row r="667" spans="2:16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M667" s="10"/>
      <c r="N667" s="1"/>
      <c r="O667" s="1"/>
      <c r="P667"/>
    </row>
    <row r="668" spans="2:16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M668" s="10"/>
      <c r="N668" s="1"/>
      <c r="O668" s="1"/>
      <c r="P668"/>
    </row>
    <row r="669" spans="2:16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M669" s="10"/>
      <c r="N669" s="1"/>
      <c r="O669" s="1"/>
      <c r="P669"/>
    </row>
    <row r="670" spans="2:16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M670" s="10"/>
      <c r="N670" s="1"/>
      <c r="O670" s="1"/>
      <c r="P670"/>
    </row>
    <row r="671" spans="2:16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M671" s="10"/>
      <c r="N671" s="1"/>
      <c r="O671" s="1"/>
      <c r="P671"/>
    </row>
    <row r="672" spans="2:16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M672" s="10"/>
      <c r="N672" s="1"/>
      <c r="O672" s="1"/>
      <c r="P672"/>
    </row>
    <row r="673" spans="2:16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M673" s="10"/>
      <c r="N673" s="1"/>
      <c r="O673" s="1"/>
      <c r="P673"/>
    </row>
    <row r="674" spans="2:16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M674" s="10"/>
      <c r="N674" s="1"/>
      <c r="O674" s="1"/>
      <c r="P674"/>
    </row>
    <row r="675" spans="2:16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M675" s="10"/>
      <c r="N675" s="1"/>
      <c r="O675" s="1"/>
      <c r="P675"/>
    </row>
    <row r="676" spans="2:16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M676" s="10"/>
      <c r="N676" s="1"/>
      <c r="O676" s="1"/>
      <c r="P676"/>
    </row>
    <row r="677" spans="2:16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M677" s="10"/>
      <c r="N677" s="1"/>
      <c r="O677" s="1"/>
      <c r="P677"/>
    </row>
    <row r="678" spans="2:16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M678" s="10"/>
      <c r="N678" s="1"/>
      <c r="O678" s="1"/>
      <c r="P678"/>
    </row>
    <row r="679" spans="2:16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M679" s="10"/>
      <c r="N679" s="1"/>
      <c r="O679" s="1"/>
      <c r="P679"/>
    </row>
    <row r="680" spans="2:16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M680" s="10"/>
      <c r="N680" s="1"/>
      <c r="O680" s="1"/>
      <c r="P680"/>
    </row>
    <row r="681" spans="2:16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M681" s="10"/>
      <c r="N681" s="1"/>
      <c r="O681" s="1"/>
      <c r="P681"/>
    </row>
    <row r="682" spans="2:16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M682" s="10"/>
      <c r="N682" s="1"/>
      <c r="O682" s="1"/>
      <c r="P682"/>
    </row>
    <row r="683" spans="2:16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M683" s="10"/>
      <c r="N683" s="1"/>
      <c r="O683" s="1"/>
      <c r="P683"/>
    </row>
    <row r="684" spans="2:16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M684" s="10"/>
      <c r="N684" s="1"/>
      <c r="O684" s="1"/>
      <c r="P684"/>
    </row>
    <row r="685" spans="2:16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M685" s="10"/>
      <c r="N685" s="1"/>
      <c r="O685" s="1"/>
      <c r="P685"/>
    </row>
    <row r="686" spans="2:16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M686" s="10"/>
      <c r="N686" s="1"/>
      <c r="O686" s="1"/>
      <c r="P686"/>
    </row>
    <row r="687" spans="2:16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M687" s="10"/>
      <c r="N687" s="1"/>
      <c r="O687" s="1"/>
      <c r="P687"/>
    </row>
    <row r="688" spans="2:16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M688" s="10"/>
      <c r="N688" s="1"/>
      <c r="O688" s="1"/>
      <c r="P688"/>
    </row>
    <row r="689" spans="2:16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M689" s="10"/>
      <c r="N689" s="1"/>
      <c r="O689" s="1"/>
      <c r="P689"/>
    </row>
    <row r="690" spans="2:16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M690" s="10"/>
      <c r="N690" s="1"/>
      <c r="O690" s="1"/>
      <c r="P690"/>
    </row>
    <row r="691" spans="2:16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M691" s="10"/>
      <c r="N691" s="1"/>
      <c r="O691" s="1"/>
      <c r="P691"/>
    </row>
    <row r="692" spans="2:16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M692" s="10"/>
      <c r="N692" s="1"/>
      <c r="O692" s="1"/>
      <c r="P692"/>
    </row>
    <row r="693" spans="2:16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M693" s="10"/>
      <c r="N693" s="1"/>
      <c r="O693" s="1"/>
      <c r="P693"/>
    </row>
    <row r="694" spans="2:16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M694" s="10"/>
      <c r="N694" s="1"/>
      <c r="O694" s="1"/>
      <c r="P694"/>
    </row>
    <row r="695" spans="2:16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M695" s="10"/>
      <c r="N695" s="1"/>
      <c r="O695" s="1"/>
      <c r="P695"/>
    </row>
    <row r="696" spans="2:16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M696" s="10"/>
      <c r="N696" s="1"/>
      <c r="O696" s="1"/>
      <c r="P696"/>
    </row>
    <row r="697" spans="2:16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M697" s="10"/>
      <c r="N697" s="1"/>
      <c r="O697" s="1"/>
      <c r="P697"/>
    </row>
    <row r="698" spans="2:16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M698" s="10"/>
      <c r="N698" s="1"/>
      <c r="O698" s="1"/>
      <c r="P698"/>
    </row>
    <row r="699" spans="2:16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M699" s="10"/>
      <c r="N699" s="1"/>
      <c r="O699" s="1"/>
      <c r="P699"/>
    </row>
    <row r="700" spans="2:16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M700" s="10"/>
      <c r="N700" s="1"/>
      <c r="O700" s="1"/>
      <c r="P700"/>
    </row>
    <row r="701" spans="2:16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M701" s="10"/>
      <c r="N701" s="1"/>
      <c r="O701" s="1"/>
      <c r="P701"/>
    </row>
    <row r="702" spans="2:16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M702" s="10"/>
      <c r="N702" s="1"/>
      <c r="O702" s="1"/>
      <c r="P702"/>
    </row>
    <row r="703" spans="2:16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M703" s="10"/>
      <c r="N703" s="1"/>
      <c r="O703" s="1"/>
      <c r="P703"/>
    </row>
    <row r="704" spans="2:16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M704" s="10"/>
      <c r="N704" s="1"/>
      <c r="O704" s="1"/>
      <c r="P704"/>
    </row>
    <row r="705" spans="2:16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M705" s="10"/>
      <c r="N705" s="1"/>
      <c r="O705" s="1"/>
      <c r="P705"/>
    </row>
    <row r="706" spans="2:16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M706" s="10"/>
      <c r="N706" s="1"/>
      <c r="O706" s="1"/>
      <c r="P706"/>
    </row>
    <row r="707" spans="2:16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M707" s="10"/>
      <c r="N707" s="1"/>
      <c r="O707" s="1"/>
      <c r="P707"/>
    </row>
    <row r="708" spans="2:16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M708" s="10"/>
      <c r="N708" s="1"/>
      <c r="O708" s="1"/>
      <c r="P708"/>
    </row>
    <row r="709" spans="2:16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M709" s="10"/>
      <c r="N709" s="1"/>
      <c r="O709" s="1"/>
      <c r="P709"/>
    </row>
    <row r="710" spans="2:16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M710" s="10"/>
      <c r="N710" s="1"/>
      <c r="O710" s="1"/>
      <c r="P710"/>
    </row>
    <row r="711" spans="2:16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M711" s="10"/>
      <c r="N711" s="1"/>
      <c r="O711" s="1"/>
      <c r="P711"/>
    </row>
    <row r="712" spans="2:16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M712" s="10"/>
      <c r="N712" s="1"/>
      <c r="O712" s="1"/>
      <c r="P712"/>
    </row>
    <row r="713" spans="2:16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M713" s="10"/>
      <c r="N713" s="1"/>
      <c r="O713" s="1"/>
      <c r="P713"/>
    </row>
    <row r="714" spans="2:16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M714" s="10"/>
      <c r="N714" s="1"/>
      <c r="O714" s="1"/>
      <c r="P714"/>
    </row>
    <row r="715" spans="2:16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M715" s="10"/>
      <c r="N715" s="1"/>
      <c r="O715" s="1"/>
      <c r="P715"/>
    </row>
    <row r="716" spans="2:16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M716" s="10"/>
      <c r="N716" s="1"/>
      <c r="O716" s="1"/>
      <c r="P716"/>
    </row>
    <row r="717" spans="2:16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M717" s="10"/>
      <c r="N717" s="1"/>
      <c r="O717" s="1"/>
      <c r="P717"/>
    </row>
    <row r="718" spans="2:16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M718" s="10"/>
      <c r="N718" s="1"/>
      <c r="O718" s="1"/>
      <c r="P718"/>
    </row>
    <row r="719" spans="2:16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M719" s="10"/>
      <c r="N719" s="1"/>
      <c r="O719" s="1"/>
      <c r="P719"/>
    </row>
    <row r="720" spans="2:16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M720" s="10"/>
      <c r="N720" s="1"/>
      <c r="O720" s="1"/>
      <c r="P720"/>
    </row>
    <row r="721" spans="2:16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M721" s="10"/>
      <c r="N721" s="1"/>
      <c r="O721" s="1"/>
      <c r="P721"/>
    </row>
    <row r="722" spans="2:16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M722" s="10"/>
      <c r="N722" s="1"/>
      <c r="O722" s="1"/>
      <c r="P722"/>
    </row>
    <row r="723" spans="2:16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M723" s="10"/>
      <c r="N723" s="1"/>
      <c r="O723" s="1"/>
      <c r="P723"/>
    </row>
    <row r="724" spans="2:16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M724" s="10"/>
      <c r="N724" s="1"/>
      <c r="O724" s="1"/>
      <c r="P724"/>
    </row>
    <row r="725" spans="2:16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M725" s="10"/>
      <c r="N725" s="1"/>
      <c r="O725" s="1"/>
      <c r="P725"/>
    </row>
    <row r="726" spans="2:16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M726" s="10"/>
      <c r="N726" s="1"/>
      <c r="O726" s="1"/>
      <c r="P726"/>
    </row>
    <row r="727" spans="2:16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M727" s="10"/>
      <c r="N727" s="1"/>
      <c r="O727" s="1"/>
      <c r="P727"/>
    </row>
    <row r="728" spans="2:16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M728" s="10"/>
      <c r="N728" s="1"/>
      <c r="O728" s="1"/>
      <c r="P728"/>
    </row>
    <row r="729" spans="2:16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M729" s="10"/>
      <c r="N729" s="1"/>
      <c r="O729" s="1"/>
      <c r="P729"/>
    </row>
    <row r="730" spans="2:16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M730" s="10"/>
      <c r="N730" s="1"/>
      <c r="O730" s="1"/>
      <c r="P730"/>
    </row>
    <row r="731" spans="2:16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M731" s="10"/>
      <c r="N731" s="1"/>
      <c r="O731" s="1"/>
      <c r="P731"/>
    </row>
    <row r="732" spans="2:16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M732" s="10"/>
      <c r="N732" s="1"/>
      <c r="O732" s="1"/>
      <c r="P732"/>
    </row>
    <row r="733" spans="2:16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M733" s="10"/>
      <c r="N733" s="1"/>
      <c r="O733" s="1"/>
      <c r="P733"/>
    </row>
    <row r="734" spans="2:16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M734" s="10"/>
      <c r="N734" s="1"/>
      <c r="O734" s="1"/>
      <c r="P734"/>
    </row>
    <row r="735" spans="2:16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M735" s="10"/>
      <c r="N735" s="1"/>
      <c r="O735" s="1"/>
      <c r="P735"/>
    </row>
    <row r="736" spans="2:16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M736" s="10"/>
      <c r="N736" s="1"/>
      <c r="O736" s="1"/>
      <c r="P736"/>
    </row>
    <row r="737" spans="2:16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M737" s="10"/>
      <c r="N737" s="1"/>
      <c r="O737" s="1"/>
      <c r="P737"/>
    </row>
    <row r="738" spans="2:16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M738" s="10"/>
      <c r="N738" s="1"/>
      <c r="O738" s="1"/>
      <c r="P738"/>
    </row>
    <row r="739" spans="2:16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M739" s="10"/>
      <c r="N739" s="1"/>
      <c r="O739" s="1"/>
      <c r="P739"/>
    </row>
    <row r="740" spans="2:16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M740" s="10"/>
      <c r="N740" s="1"/>
      <c r="O740" s="1"/>
      <c r="P740"/>
    </row>
    <row r="741" spans="2:16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M741" s="10"/>
      <c r="N741" s="1"/>
      <c r="O741" s="1"/>
      <c r="P741"/>
    </row>
    <row r="742" spans="2:16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M742" s="10"/>
      <c r="N742" s="1"/>
      <c r="O742" s="1"/>
      <c r="P742"/>
    </row>
    <row r="743" spans="2:16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M743" s="10"/>
      <c r="N743" s="1"/>
      <c r="O743" s="1"/>
      <c r="P743"/>
    </row>
    <row r="744" spans="2:16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M744" s="10"/>
      <c r="N744" s="1"/>
      <c r="O744" s="1"/>
      <c r="P744"/>
    </row>
    <row r="745" spans="2:16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M745" s="10"/>
      <c r="N745" s="1"/>
      <c r="O745" s="1"/>
      <c r="P745"/>
    </row>
    <row r="746" spans="2:16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M746" s="10"/>
      <c r="N746" s="1"/>
      <c r="O746" s="1"/>
      <c r="P746"/>
    </row>
    <row r="747" spans="2:16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M747" s="10"/>
      <c r="N747" s="1"/>
      <c r="O747" s="1"/>
      <c r="P747"/>
    </row>
    <row r="748" spans="2:16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M748" s="10"/>
      <c r="N748" s="1"/>
      <c r="O748" s="1"/>
      <c r="P748"/>
    </row>
    <row r="749" spans="2:16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M749" s="10"/>
      <c r="N749" s="1"/>
      <c r="O749" s="1"/>
      <c r="P749"/>
    </row>
    <row r="750" spans="2:16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M750" s="10"/>
      <c r="N750" s="1"/>
      <c r="O750" s="1"/>
      <c r="P750"/>
    </row>
    <row r="751" spans="2:16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M751" s="10"/>
      <c r="N751" s="1"/>
      <c r="O751" s="1"/>
      <c r="P751"/>
    </row>
    <row r="752" spans="2:16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M752" s="10"/>
      <c r="N752" s="1"/>
      <c r="O752" s="1"/>
      <c r="P752"/>
    </row>
    <row r="753" spans="2:16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M753" s="10"/>
      <c r="N753" s="1"/>
      <c r="O753" s="1"/>
      <c r="P753"/>
    </row>
    <row r="754" spans="2:16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M754" s="10"/>
      <c r="N754" s="1"/>
      <c r="O754" s="1"/>
      <c r="P754"/>
    </row>
    <row r="755" spans="2:16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M755" s="10"/>
      <c r="N755" s="1"/>
      <c r="O755" s="1"/>
      <c r="P755"/>
    </row>
    <row r="756" spans="2:16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M756" s="10"/>
      <c r="N756" s="1"/>
      <c r="O756" s="1"/>
      <c r="P756"/>
    </row>
    <row r="757" spans="2:16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M757" s="10"/>
      <c r="N757" s="1"/>
      <c r="O757" s="1"/>
      <c r="P757"/>
    </row>
    <row r="758" spans="2:16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M758" s="10"/>
      <c r="N758" s="1"/>
      <c r="O758" s="1"/>
      <c r="P758"/>
    </row>
    <row r="759" spans="2:16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M759" s="10"/>
      <c r="N759" s="1"/>
      <c r="O759" s="1"/>
      <c r="P759"/>
    </row>
    <row r="760" spans="2:16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M760" s="10"/>
      <c r="N760" s="1"/>
      <c r="O760" s="1"/>
      <c r="P760"/>
    </row>
    <row r="761" spans="2:16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M761" s="10"/>
      <c r="N761" s="1"/>
      <c r="O761" s="1"/>
      <c r="P761"/>
    </row>
    <row r="762" spans="2:16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M762" s="10"/>
      <c r="N762" s="1"/>
      <c r="O762" s="1"/>
      <c r="P762"/>
    </row>
    <row r="763" spans="2:16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M763" s="10"/>
      <c r="N763" s="1"/>
      <c r="O763" s="1"/>
      <c r="P763"/>
    </row>
    <row r="764" spans="2:16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M764" s="10"/>
      <c r="N764" s="1"/>
      <c r="O764" s="1"/>
      <c r="P764"/>
    </row>
    <row r="765" spans="2:16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M765" s="10"/>
      <c r="N765" s="1"/>
      <c r="O765" s="1"/>
      <c r="P765"/>
    </row>
    <row r="766" spans="2:16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M766" s="10"/>
      <c r="N766" s="1"/>
      <c r="O766" s="1"/>
      <c r="P766"/>
    </row>
    <row r="767" spans="2:16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M767" s="10"/>
      <c r="N767" s="1"/>
      <c r="O767" s="1"/>
      <c r="P767"/>
    </row>
    <row r="768" spans="2:16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M768" s="10"/>
      <c r="N768" s="1"/>
      <c r="O768" s="1"/>
      <c r="P768"/>
    </row>
    <row r="769" spans="2:16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M769" s="10"/>
      <c r="N769" s="1"/>
      <c r="O769" s="1"/>
      <c r="P769"/>
    </row>
    <row r="770" spans="2:16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M770" s="10"/>
      <c r="N770" s="1"/>
      <c r="O770" s="1"/>
      <c r="P770"/>
    </row>
    <row r="771" spans="2:16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M771" s="10"/>
      <c r="N771" s="1"/>
      <c r="O771" s="1"/>
      <c r="P771"/>
    </row>
    <row r="772" spans="2:16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M772" s="10"/>
      <c r="N772" s="1"/>
      <c r="O772" s="1"/>
      <c r="P772"/>
    </row>
    <row r="773" spans="2:16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M773" s="10"/>
      <c r="N773" s="1"/>
      <c r="O773" s="1"/>
      <c r="P773"/>
    </row>
    <row r="774" spans="2:16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M774" s="10"/>
      <c r="N774" s="1"/>
      <c r="O774" s="1"/>
      <c r="P774"/>
    </row>
    <row r="775" spans="2:16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M775" s="10"/>
      <c r="N775" s="1"/>
      <c r="O775" s="1"/>
      <c r="P775"/>
    </row>
    <row r="776" spans="2:16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M776" s="10"/>
      <c r="N776" s="1"/>
      <c r="O776" s="1"/>
      <c r="P776"/>
    </row>
    <row r="777" spans="2:16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M777" s="10"/>
      <c r="N777" s="1"/>
      <c r="O777" s="1"/>
      <c r="P777"/>
    </row>
    <row r="778" spans="2:16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M778" s="10"/>
      <c r="N778" s="1"/>
      <c r="O778" s="1"/>
      <c r="P778"/>
    </row>
    <row r="779" spans="2:16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M779" s="10"/>
      <c r="N779" s="1"/>
      <c r="O779" s="1"/>
      <c r="P779"/>
    </row>
    <row r="780" spans="2:16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M780" s="10"/>
      <c r="N780" s="1"/>
      <c r="O780" s="1"/>
      <c r="P780"/>
    </row>
    <row r="781" spans="2:16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M781" s="10"/>
      <c r="N781" s="1"/>
      <c r="O781" s="1"/>
      <c r="P781"/>
    </row>
    <row r="782" spans="2:16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M782" s="10"/>
      <c r="N782" s="1"/>
      <c r="O782" s="1"/>
      <c r="P782"/>
    </row>
    <row r="783" spans="2:16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M783" s="10"/>
      <c r="N783" s="1"/>
      <c r="O783" s="1"/>
      <c r="P783"/>
    </row>
    <row r="784" spans="2:16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M784" s="10"/>
      <c r="N784" s="1"/>
      <c r="O784" s="1"/>
      <c r="P784"/>
    </row>
    <row r="785" spans="2:16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M785" s="10"/>
      <c r="N785" s="1"/>
      <c r="O785" s="1"/>
      <c r="P785"/>
    </row>
    <row r="786" spans="2:16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M786" s="10"/>
      <c r="N786" s="1"/>
      <c r="O786" s="1"/>
      <c r="P786"/>
    </row>
    <row r="787" spans="2:16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M787" s="10"/>
      <c r="N787" s="1"/>
      <c r="O787" s="1"/>
      <c r="P787"/>
    </row>
    <row r="788" spans="2:16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M788" s="10"/>
      <c r="N788" s="1"/>
      <c r="O788" s="1"/>
      <c r="P788"/>
    </row>
    <row r="789" spans="2:16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M789" s="10"/>
      <c r="N789" s="1"/>
      <c r="O789" s="1"/>
      <c r="P789"/>
    </row>
    <row r="790" spans="2:16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M790" s="10"/>
      <c r="N790" s="1"/>
      <c r="O790" s="1"/>
      <c r="P790"/>
    </row>
    <row r="791" spans="2:16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M791" s="10"/>
      <c r="N791" s="1"/>
      <c r="O791" s="1"/>
      <c r="P791"/>
    </row>
    <row r="792" spans="2:16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M792" s="10"/>
      <c r="N792" s="1"/>
      <c r="O792" s="1"/>
      <c r="P792"/>
    </row>
    <row r="793" spans="2:16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M793" s="10"/>
      <c r="N793" s="1"/>
      <c r="O793" s="1"/>
      <c r="P793"/>
    </row>
    <row r="794" spans="2:16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M794" s="10"/>
      <c r="N794" s="1"/>
      <c r="O794" s="1"/>
      <c r="P794"/>
    </row>
    <row r="795" spans="2:16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M795" s="10"/>
      <c r="N795" s="1"/>
      <c r="O795" s="1"/>
      <c r="P795"/>
    </row>
    <row r="796" spans="2:16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M796" s="10"/>
      <c r="N796" s="1"/>
      <c r="O796" s="1"/>
      <c r="P796"/>
    </row>
    <row r="797" spans="2:16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M797" s="10"/>
      <c r="N797" s="1"/>
      <c r="O797" s="1"/>
      <c r="P797"/>
    </row>
    <row r="798" spans="2:16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M798" s="10"/>
      <c r="N798" s="1"/>
      <c r="O798" s="1"/>
      <c r="P798"/>
    </row>
    <row r="799" spans="2:16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M799" s="10"/>
      <c r="N799" s="1"/>
      <c r="O799" s="1"/>
      <c r="P799"/>
    </row>
    <row r="800" spans="2:16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M800" s="10"/>
      <c r="N800" s="1"/>
      <c r="O800" s="1"/>
      <c r="P800"/>
    </row>
    <row r="801" spans="2:16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M801" s="10"/>
      <c r="N801" s="1"/>
      <c r="O801" s="1"/>
      <c r="P801"/>
    </row>
    <row r="802" spans="2:16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M802" s="10"/>
      <c r="N802" s="1"/>
      <c r="O802" s="1"/>
      <c r="P802"/>
    </row>
    <row r="803" spans="2:16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M803" s="10"/>
      <c r="N803" s="1"/>
      <c r="O803" s="1"/>
      <c r="P803"/>
    </row>
    <row r="804" spans="2:16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M804" s="10"/>
      <c r="N804" s="1"/>
      <c r="O804" s="1"/>
      <c r="P804"/>
    </row>
    <row r="805" spans="2:16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M805" s="10"/>
      <c r="N805" s="1"/>
      <c r="O805" s="1"/>
      <c r="P805"/>
    </row>
    <row r="806" spans="2:16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M806" s="10"/>
      <c r="N806" s="1"/>
      <c r="O806" s="1"/>
      <c r="P806"/>
    </row>
    <row r="807" spans="2:16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M807" s="10"/>
      <c r="N807" s="1"/>
      <c r="O807" s="1"/>
      <c r="P807"/>
    </row>
    <row r="808" spans="2:16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M808" s="10"/>
      <c r="N808" s="1"/>
      <c r="O808" s="1"/>
      <c r="P808"/>
    </row>
    <row r="809" spans="2:16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M809" s="10"/>
      <c r="N809" s="1"/>
      <c r="O809" s="1"/>
      <c r="P809"/>
    </row>
    <row r="810" spans="2:16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M810" s="10"/>
      <c r="N810" s="1"/>
      <c r="O810" s="1"/>
      <c r="P810"/>
    </row>
    <row r="811" spans="2:16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M811" s="10"/>
      <c r="N811" s="1"/>
      <c r="O811" s="1"/>
      <c r="P811"/>
    </row>
    <row r="812" spans="2:16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M812" s="10"/>
      <c r="N812" s="1"/>
      <c r="O812" s="1"/>
      <c r="P812"/>
    </row>
    <row r="813" spans="2:16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M813" s="10"/>
      <c r="N813" s="1"/>
      <c r="O813" s="1"/>
      <c r="P813"/>
    </row>
    <row r="814" spans="2:16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M814" s="10"/>
      <c r="N814" s="1"/>
      <c r="O814" s="1"/>
      <c r="P814"/>
    </row>
    <row r="815" spans="2:16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M815" s="10"/>
      <c r="N815" s="1"/>
      <c r="O815" s="1"/>
      <c r="P815"/>
    </row>
    <row r="816" spans="2:16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M816" s="10"/>
      <c r="N816" s="1"/>
      <c r="O816" s="1"/>
      <c r="P816"/>
    </row>
    <row r="817" spans="2:16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M817" s="10"/>
      <c r="N817" s="1"/>
      <c r="O817" s="1"/>
      <c r="P817"/>
    </row>
    <row r="818" spans="2:16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M818" s="10"/>
      <c r="N818" s="1"/>
      <c r="O818" s="1"/>
      <c r="P818"/>
    </row>
    <row r="819" spans="2:16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M819" s="10"/>
      <c r="N819" s="1"/>
      <c r="O819" s="1"/>
      <c r="P819"/>
    </row>
    <row r="820" spans="2:16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M820" s="10"/>
      <c r="N820" s="1"/>
      <c r="O820" s="1"/>
      <c r="P820"/>
    </row>
    <row r="821" spans="2:16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M821" s="10"/>
      <c r="N821" s="1"/>
      <c r="O821" s="1"/>
      <c r="P821"/>
    </row>
    <row r="822" spans="2:16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M822" s="10"/>
      <c r="N822" s="1"/>
      <c r="O822" s="1"/>
      <c r="P822"/>
    </row>
    <row r="823" spans="2:16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M823" s="10"/>
      <c r="N823" s="1"/>
      <c r="O823" s="1"/>
      <c r="P823"/>
    </row>
    <row r="824" spans="2:16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M824" s="10"/>
      <c r="N824" s="1"/>
      <c r="O824" s="1"/>
      <c r="P824"/>
    </row>
    <row r="825" spans="2:16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M825" s="10"/>
      <c r="N825" s="1"/>
      <c r="O825" s="1"/>
      <c r="P825"/>
    </row>
    <row r="826" spans="2:16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M826" s="10"/>
      <c r="N826" s="1"/>
      <c r="O826" s="1"/>
      <c r="P826"/>
    </row>
    <row r="827" spans="2:16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M827" s="10"/>
      <c r="N827" s="1"/>
      <c r="O827" s="1"/>
      <c r="P827"/>
    </row>
    <row r="828" spans="2:16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M828" s="10"/>
      <c r="N828" s="1"/>
      <c r="O828" s="1"/>
      <c r="P828"/>
    </row>
    <row r="829" spans="2:16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M829" s="10"/>
      <c r="N829" s="1"/>
      <c r="O829" s="1"/>
      <c r="P829"/>
    </row>
    <row r="830" spans="2:16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M830" s="10"/>
      <c r="N830" s="1"/>
      <c r="O830" s="1"/>
      <c r="P830"/>
    </row>
    <row r="831" spans="2:16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M831" s="10"/>
      <c r="N831" s="1"/>
      <c r="O831" s="1"/>
      <c r="P831"/>
    </row>
    <row r="832" spans="2:16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M832" s="10"/>
      <c r="N832" s="1"/>
      <c r="O832" s="1"/>
      <c r="P832"/>
    </row>
    <row r="833" spans="2:16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M833" s="10"/>
      <c r="N833" s="1"/>
      <c r="O833" s="1"/>
      <c r="P833"/>
    </row>
    <row r="834" spans="2:16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M834" s="10"/>
      <c r="N834" s="1"/>
      <c r="O834" s="1"/>
      <c r="P834"/>
    </row>
    <row r="835" spans="2:16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M835" s="10"/>
      <c r="N835" s="1"/>
      <c r="O835" s="1"/>
      <c r="P835"/>
    </row>
    <row r="836" spans="2:16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M836" s="10"/>
      <c r="N836" s="1"/>
      <c r="O836" s="1"/>
      <c r="P836"/>
    </row>
    <row r="837" spans="2:16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M837" s="10"/>
      <c r="N837" s="1"/>
      <c r="O837" s="1"/>
      <c r="P837"/>
    </row>
    <row r="838" spans="2:16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M838" s="10"/>
      <c r="N838" s="1"/>
      <c r="O838" s="1"/>
      <c r="P838"/>
    </row>
    <row r="839" spans="2:16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M839" s="10"/>
      <c r="N839" s="1"/>
      <c r="O839" s="1"/>
      <c r="P839"/>
    </row>
    <row r="840" spans="2:16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M840" s="10"/>
      <c r="N840" s="1"/>
      <c r="O840" s="1"/>
      <c r="P840"/>
    </row>
    <row r="841" spans="2:16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M841" s="10"/>
      <c r="N841" s="1"/>
      <c r="O841" s="1"/>
      <c r="P841"/>
    </row>
    <row r="842" spans="2:16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M842" s="10"/>
      <c r="N842" s="1"/>
      <c r="O842" s="1"/>
      <c r="P842"/>
    </row>
    <row r="843" spans="2:16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M843" s="10"/>
      <c r="N843" s="1"/>
      <c r="O843" s="1"/>
      <c r="P843"/>
    </row>
    <row r="844" spans="2:16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M844" s="10"/>
      <c r="N844" s="1"/>
      <c r="O844" s="1"/>
      <c r="P844"/>
    </row>
    <row r="845" spans="2:16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M845" s="10"/>
      <c r="N845" s="1"/>
      <c r="O845" s="1"/>
      <c r="P845"/>
    </row>
    <row r="846" spans="2:16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M846" s="10"/>
      <c r="N846" s="1"/>
      <c r="O846" s="1"/>
      <c r="P846"/>
    </row>
    <row r="847" spans="2:16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M847" s="10"/>
      <c r="N847" s="1"/>
      <c r="O847" s="1"/>
      <c r="P847"/>
    </row>
    <row r="848" spans="2:16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M848" s="10"/>
      <c r="N848" s="1"/>
      <c r="O848" s="1"/>
      <c r="P848"/>
    </row>
    <row r="849" spans="2:16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M849" s="10"/>
      <c r="N849" s="1"/>
      <c r="O849" s="1"/>
      <c r="P849"/>
    </row>
    <row r="850" spans="2:16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M850" s="10"/>
      <c r="N850" s="1"/>
      <c r="O850" s="1"/>
      <c r="P850"/>
    </row>
    <row r="851" spans="2:16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M851" s="10"/>
      <c r="N851" s="1"/>
      <c r="O851" s="1"/>
      <c r="P851"/>
    </row>
    <row r="852" spans="2:16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M852" s="10"/>
      <c r="N852" s="1"/>
      <c r="O852" s="1"/>
      <c r="P852"/>
    </row>
    <row r="853" spans="2:16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M853" s="10"/>
      <c r="N853" s="1"/>
      <c r="O853" s="1"/>
      <c r="P853"/>
    </row>
    <row r="854" spans="2:16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M854" s="10"/>
      <c r="N854" s="1"/>
      <c r="O854" s="1"/>
      <c r="P854"/>
    </row>
    <row r="855" spans="2:16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M855" s="10"/>
      <c r="N855" s="1"/>
      <c r="O855" s="1"/>
      <c r="P855"/>
    </row>
    <row r="856" spans="2:16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M856" s="10"/>
      <c r="N856" s="1"/>
      <c r="O856" s="1"/>
      <c r="P856"/>
    </row>
    <row r="857" spans="2:16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M857" s="10"/>
      <c r="N857" s="1"/>
      <c r="O857" s="1"/>
      <c r="P857"/>
    </row>
    <row r="858" spans="2:16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M858" s="10"/>
      <c r="N858" s="1"/>
      <c r="O858" s="1"/>
      <c r="P858"/>
    </row>
    <row r="859" spans="2:16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M859" s="10"/>
      <c r="N859" s="1"/>
      <c r="O859" s="1"/>
      <c r="P859"/>
    </row>
    <row r="860" spans="2:16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M860" s="10"/>
      <c r="N860" s="1"/>
      <c r="O860" s="1"/>
      <c r="P860"/>
    </row>
    <row r="861" spans="2:16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M861" s="10"/>
      <c r="N861" s="1"/>
      <c r="O861" s="1"/>
      <c r="P861"/>
    </row>
    <row r="862" spans="2:16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M862" s="10"/>
      <c r="N862" s="1"/>
      <c r="O862" s="1"/>
      <c r="P862"/>
    </row>
    <row r="863" spans="2:16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M863" s="10"/>
      <c r="N863" s="1"/>
      <c r="O863" s="1"/>
      <c r="P863"/>
    </row>
    <row r="864" spans="2:16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M864" s="10"/>
      <c r="N864" s="1"/>
      <c r="O864" s="1"/>
      <c r="P864"/>
    </row>
    <row r="865" spans="2:16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M865" s="10"/>
      <c r="N865" s="1"/>
      <c r="O865" s="1"/>
      <c r="P865"/>
    </row>
    <row r="866" spans="2:16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M866" s="10"/>
      <c r="N866" s="1"/>
      <c r="O866" s="1"/>
      <c r="P866"/>
    </row>
    <row r="867" spans="2:16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M867" s="10"/>
      <c r="N867" s="1"/>
      <c r="O867" s="1"/>
      <c r="P867"/>
    </row>
    <row r="868" spans="2:16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M868" s="10"/>
      <c r="N868" s="1"/>
      <c r="O868" s="1"/>
      <c r="P868"/>
    </row>
    <row r="869" spans="2:16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M869" s="10"/>
      <c r="N869" s="1"/>
      <c r="O869" s="1"/>
      <c r="P869"/>
    </row>
    <row r="870" spans="2:16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M870" s="10"/>
      <c r="N870" s="1"/>
      <c r="O870" s="1"/>
      <c r="P870"/>
    </row>
    <row r="871" spans="2:16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M871" s="10"/>
      <c r="N871" s="1"/>
      <c r="O871" s="1"/>
      <c r="P871"/>
    </row>
    <row r="872" spans="2:16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M872" s="10"/>
      <c r="N872" s="1"/>
      <c r="O872" s="1"/>
      <c r="P872"/>
    </row>
    <row r="873" spans="2:16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M873" s="10"/>
      <c r="N873" s="1"/>
      <c r="O873" s="1"/>
      <c r="P873"/>
    </row>
    <row r="874" spans="2:16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M874" s="10"/>
      <c r="N874" s="1"/>
      <c r="O874" s="1"/>
      <c r="P874"/>
    </row>
    <row r="875" spans="2:16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M875" s="10"/>
      <c r="N875" s="1"/>
      <c r="O875" s="1"/>
      <c r="P875"/>
    </row>
    <row r="876" spans="2:16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M876" s="10"/>
      <c r="N876" s="1"/>
      <c r="O876" s="1"/>
      <c r="P876"/>
    </row>
    <row r="877" spans="2:16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M877" s="10"/>
      <c r="N877" s="1"/>
      <c r="O877" s="1"/>
      <c r="P877"/>
    </row>
    <row r="878" spans="2:16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M878" s="10"/>
      <c r="N878" s="1"/>
      <c r="O878" s="1"/>
      <c r="P878"/>
    </row>
    <row r="879" spans="2:16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M879" s="10"/>
      <c r="N879" s="1"/>
      <c r="O879" s="1"/>
      <c r="P879"/>
    </row>
    <row r="880" spans="2:16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M880" s="10"/>
      <c r="N880" s="1"/>
      <c r="O880" s="1"/>
      <c r="P880"/>
    </row>
    <row r="881" spans="2:16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M881" s="10"/>
      <c r="N881" s="1"/>
      <c r="O881" s="1"/>
      <c r="P881"/>
    </row>
    <row r="882" spans="2:16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M882" s="10"/>
      <c r="N882" s="1"/>
      <c r="O882" s="1"/>
      <c r="P882"/>
    </row>
    <row r="883" spans="2:16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M883" s="10"/>
      <c r="N883" s="1"/>
      <c r="O883" s="1"/>
      <c r="P883"/>
    </row>
    <row r="884" spans="2:16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M884" s="10"/>
      <c r="N884" s="1"/>
      <c r="O884" s="1"/>
      <c r="P884"/>
    </row>
    <row r="885" spans="2:16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M885" s="10"/>
      <c r="N885" s="1"/>
      <c r="O885" s="1"/>
      <c r="P885"/>
    </row>
    <row r="886" spans="2:16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M886" s="10"/>
      <c r="N886" s="1"/>
      <c r="O886" s="1"/>
      <c r="P886"/>
    </row>
    <row r="887" spans="2:16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M887" s="10"/>
      <c r="N887" s="1"/>
      <c r="O887" s="1"/>
      <c r="P887"/>
    </row>
    <row r="888" spans="2:16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M888" s="10"/>
      <c r="N888" s="1"/>
      <c r="O888" s="1"/>
      <c r="P888"/>
    </row>
    <row r="889" spans="2:16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M889" s="10"/>
      <c r="N889" s="1"/>
      <c r="O889" s="1"/>
      <c r="P889"/>
    </row>
    <row r="890" spans="2:16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M890" s="10"/>
      <c r="N890" s="1"/>
      <c r="O890" s="1"/>
      <c r="P890"/>
    </row>
    <row r="891" spans="2:16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M891" s="10"/>
      <c r="N891" s="1"/>
      <c r="O891" s="1"/>
      <c r="P891"/>
    </row>
    <row r="892" spans="2:16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M892" s="10"/>
      <c r="N892" s="1"/>
      <c r="O892" s="1"/>
      <c r="P892"/>
    </row>
    <row r="893" spans="2:16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M893" s="10"/>
      <c r="N893" s="1"/>
      <c r="O893" s="1"/>
      <c r="P893"/>
    </row>
    <row r="894" spans="2:16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M894" s="10"/>
      <c r="N894" s="1"/>
      <c r="O894" s="1"/>
      <c r="P894"/>
    </row>
    <row r="895" spans="2:16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M895" s="10"/>
      <c r="N895" s="1"/>
      <c r="O895" s="1"/>
      <c r="P895"/>
    </row>
    <row r="896" spans="2:16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M896" s="10"/>
      <c r="N896" s="1"/>
      <c r="O896" s="1"/>
      <c r="P896"/>
    </row>
    <row r="897" spans="2:16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M897" s="10"/>
      <c r="N897" s="1"/>
      <c r="O897" s="1"/>
      <c r="P897"/>
    </row>
    <row r="898" spans="2:16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M898" s="10"/>
      <c r="N898" s="1"/>
      <c r="O898" s="1"/>
      <c r="P898"/>
    </row>
    <row r="899" spans="2:16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M899" s="10"/>
      <c r="N899" s="1"/>
      <c r="O899" s="1"/>
      <c r="P899"/>
    </row>
    <row r="900" spans="2:16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M900" s="10"/>
      <c r="N900" s="1"/>
      <c r="O900" s="1"/>
      <c r="P900"/>
    </row>
    <row r="901" spans="2:16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M901" s="10"/>
      <c r="N901" s="1"/>
      <c r="O901" s="1"/>
      <c r="P901"/>
    </row>
    <row r="902" spans="2:16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M902" s="10"/>
      <c r="N902" s="1"/>
      <c r="O902" s="1"/>
      <c r="P902"/>
    </row>
    <row r="903" spans="2:16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M903" s="10"/>
      <c r="N903" s="1"/>
      <c r="O903" s="1"/>
      <c r="P903"/>
    </row>
    <row r="904" spans="2:16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M904" s="10"/>
      <c r="N904" s="1"/>
      <c r="O904" s="1"/>
      <c r="P904"/>
    </row>
    <row r="905" spans="2:16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M905" s="10"/>
      <c r="N905" s="1"/>
      <c r="O905" s="1"/>
      <c r="P905"/>
    </row>
    <row r="906" spans="2:16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M906" s="10"/>
      <c r="N906" s="1"/>
      <c r="O906" s="1"/>
      <c r="P906"/>
    </row>
    <row r="907" spans="2:16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M907" s="10"/>
      <c r="N907" s="1"/>
      <c r="O907" s="1"/>
      <c r="P907"/>
    </row>
    <row r="908" spans="2:16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M908" s="10"/>
      <c r="N908" s="1"/>
      <c r="O908" s="1"/>
      <c r="P908"/>
    </row>
    <row r="909" spans="2:16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M909" s="10"/>
      <c r="N909" s="1"/>
      <c r="O909" s="1"/>
      <c r="P909"/>
    </row>
    <row r="910" spans="2:16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M910" s="10"/>
      <c r="N910" s="1"/>
      <c r="O910" s="1"/>
      <c r="P910"/>
    </row>
    <row r="911" spans="2:16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M911" s="10"/>
      <c r="N911" s="1"/>
      <c r="O911" s="1"/>
      <c r="P911"/>
    </row>
    <row r="912" spans="2:16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M912" s="10"/>
      <c r="N912" s="1"/>
      <c r="O912" s="1"/>
      <c r="P912"/>
    </row>
    <row r="913" spans="2:16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M913" s="10"/>
      <c r="N913" s="1"/>
      <c r="O913" s="1"/>
      <c r="P913"/>
    </row>
    <row r="914" spans="2:16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M914" s="10"/>
      <c r="N914" s="1"/>
      <c r="O914" s="1"/>
      <c r="P914"/>
    </row>
    <row r="915" spans="2:16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M915" s="10"/>
      <c r="N915" s="1"/>
      <c r="O915" s="1"/>
      <c r="P915"/>
    </row>
    <row r="916" spans="2:16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M916" s="10"/>
      <c r="N916" s="1"/>
      <c r="O916" s="1"/>
      <c r="P916"/>
    </row>
    <row r="917" spans="2:16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M917" s="10"/>
      <c r="N917" s="1"/>
      <c r="O917" s="1"/>
      <c r="P917"/>
    </row>
    <row r="918" spans="2:16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M918" s="10"/>
      <c r="N918" s="1"/>
      <c r="O918" s="1"/>
      <c r="P918"/>
    </row>
    <row r="919" spans="2:16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M919" s="10"/>
      <c r="N919" s="1"/>
      <c r="O919" s="1"/>
      <c r="P919"/>
    </row>
    <row r="920" spans="2:16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M920" s="10"/>
      <c r="N920" s="1"/>
      <c r="O920" s="1"/>
      <c r="P920"/>
    </row>
    <row r="921" spans="2:16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M921" s="10"/>
      <c r="N921" s="1"/>
      <c r="O921" s="1"/>
      <c r="P921"/>
    </row>
    <row r="922" spans="2:16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M922" s="10"/>
      <c r="N922" s="1"/>
      <c r="O922" s="1"/>
      <c r="P922"/>
    </row>
    <row r="923" spans="2:16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M923" s="10"/>
      <c r="N923" s="1"/>
      <c r="O923" s="1"/>
      <c r="P923"/>
    </row>
    <row r="924" spans="2:16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M924" s="10"/>
      <c r="N924" s="1"/>
      <c r="O924" s="1"/>
      <c r="P924"/>
    </row>
    <row r="925" spans="2:16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M925" s="10"/>
      <c r="N925" s="1"/>
      <c r="O925" s="1"/>
      <c r="P925"/>
    </row>
    <row r="926" spans="2:16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M926" s="10"/>
      <c r="N926" s="1"/>
      <c r="O926" s="1"/>
      <c r="P926"/>
    </row>
    <row r="927" spans="2:16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M927" s="10"/>
      <c r="N927" s="1"/>
      <c r="O927" s="1"/>
      <c r="P927"/>
    </row>
    <row r="928" spans="2:16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M928" s="10"/>
      <c r="N928" s="1"/>
      <c r="O928" s="1"/>
      <c r="P928"/>
    </row>
    <row r="929" spans="2:16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M929" s="10"/>
      <c r="N929" s="1"/>
      <c r="O929" s="1"/>
      <c r="P929"/>
    </row>
    <row r="930" spans="2:16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M930" s="10"/>
      <c r="N930" s="1"/>
      <c r="O930" s="1"/>
      <c r="P930"/>
    </row>
    <row r="931" spans="2:16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M931" s="10"/>
      <c r="N931" s="1"/>
      <c r="O931" s="1"/>
      <c r="P931"/>
    </row>
    <row r="932" spans="2:16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M932" s="10"/>
      <c r="N932" s="1"/>
      <c r="O932" s="1"/>
      <c r="P932"/>
    </row>
    <row r="933" spans="2:16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M933" s="10"/>
      <c r="N933" s="1"/>
      <c r="O933" s="1"/>
      <c r="P933"/>
    </row>
    <row r="934" spans="2:16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M934" s="10"/>
      <c r="N934" s="1"/>
      <c r="O934" s="1"/>
      <c r="P934"/>
    </row>
    <row r="935" spans="2:16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M935" s="10"/>
      <c r="N935" s="1"/>
      <c r="O935" s="1"/>
      <c r="P935"/>
    </row>
    <row r="936" spans="2:16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M936" s="10"/>
      <c r="N936" s="1"/>
      <c r="O936" s="1"/>
      <c r="P936"/>
    </row>
    <row r="937" spans="2:16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M937" s="10"/>
      <c r="N937" s="1"/>
      <c r="O937" s="1"/>
      <c r="P937"/>
    </row>
    <row r="938" spans="2:16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M938" s="10"/>
      <c r="N938" s="1"/>
      <c r="O938" s="1"/>
      <c r="P938"/>
    </row>
    <row r="939" spans="2:16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M939" s="10"/>
      <c r="N939" s="1"/>
      <c r="O939" s="1"/>
      <c r="P939"/>
    </row>
    <row r="940" spans="2:16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M940" s="10"/>
      <c r="N940" s="1"/>
      <c r="O940" s="1"/>
      <c r="P940"/>
    </row>
    <row r="941" spans="2:16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M941" s="10"/>
      <c r="N941" s="1"/>
      <c r="O941" s="1"/>
      <c r="P941"/>
    </row>
    <row r="942" spans="2:16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M942" s="10"/>
      <c r="N942" s="1"/>
      <c r="O942" s="1"/>
      <c r="P942"/>
    </row>
    <row r="943" spans="2:16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M943" s="10"/>
      <c r="N943" s="1"/>
      <c r="O943" s="1"/>
      <c r="P943"/>
    </row>
    <row r="944" spans="2:16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M944" s="10"/>
      <c r="N944" s="1"/>
      <c r="O944" s="1"/>
      <c r="P944"/>
    </row>
    <row r="945" spans="2:16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M945" s="10"/>
      <c r="N945" s="1"/>
      <c r="O945" s="1"/>
      <c r="P945"/>
    </row>
    <row r="946" spans="2:16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M946" s="10"/>
      <c r="N946" s="1"/>
      <c r="O946" s="1"/>
      <c r="P946"/>
    </row>
    <row r="947" spans="2:16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M947" s="10"/>
      <c r="N947" s="1"/>
      <c r="O947" s="1"/>
      <c r="P947"/>
    </row>
    <row r="948" spans="2:16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M948" s="10"/>
      <c r="N948" s="1"/>
      <c r="O948" s="1"/>
      <c r="P948"/>
    </row>
    <row r="949" spans="2:16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M949" s="10"/>
      <c r="N949" s="1"/>
      <c r="O949" s="1"/>
      <c r="P949"/>
    </row>
    <row r="950" spans="2:16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M950" s="10"/>
      <c r="N950" s="1"/>
      <c r="O950" s="1"/>
      <c r="P950"/>
    </row>
    <row r="951" spans="2:16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M951" s="10"/>
      <c r="N951" s="1"/>
      <c r="O951" s="1"/>
      <c r="P951"/>
    </row>
    <row r="952" spans="2:16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M952" s="10"/>
      <c r="N952" s="1"/>
      <c r="O952" s="1"/>
      <c r="P952"/>
    </row>
    <row r="953" spans="2:16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M953" s="10"/>
      <c r="N953" s="1"/>
      <c r="O953" s="1"/>
      <c r="P953"/>
    </row>
    <row r="954" spans="2:16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M954" s="10"/>
      <c r="N954" s="1"/>
      <c r="O954" s="1"/>
      <c r="P954"/>
    </row>
    <row r="955" spans="2:16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M955" s="10"/>
      <c r="N955" s="1"/>
      <c r="O955" s="1"/>
      <c r="P955"/>
    </row>
    <row r="956" spans="2:16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M956" s="10"/>
      <c r="N956" s="1"/>
      <c r="O956" s="1"/>
      <c r="P956"/>
    </row>
    <row r="957" spans="2:16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M957" s="10"/>
      <c r="N957" s="1"/>
      <c r="O957" s="1"/>
      <c r="P957"/>
    </row>
    <row r="958" spans="2:16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M958" s="10"/>
      <c r="N958" s="1"/>
      <c r="O958" s="1"/>
      <c r="P958"/>
    </row>
    <row r="959" spans="2:16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M959" s="10"/>
      <c r="N959" s="1"/>
      <c r="O959" s="1"/>
      <c r="P959"/>
    </row>
    <row r="960" spans="2:16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M960" s="10"/>
      <c r="N960" s="1"/>
      <c r="O960" s="1"/>
      <c r="P960"/>
    </row>
    <row r="961" spans="2:16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M961" s="10"/>
      <c r="N961" s="1"/>
      <c r="O961" s="1"/>
      <c r="P961"/>
    </row>
    <row r="962" spans="2:16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M962" s="10"/>
      <c r="N962" s="1"/>
      <c r="O962" s="1"/>
      <c r="P962"/>
    </row>
    <row r="963" spans="2:16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M963" s="10"/>
      <c r="N963" s="1"/>
      <c r="O963" s="1"/>
      <c r="P963"/>
    </row>
    <row r="964" spans="2:16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M964" s="10"/>
      <c r="N964" s="1"/>
      <c r="O964" s="1"/>
      <c r="P964"/>
    </row>
    <row r="965" spans="2:16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M965" s="10"/>
      <c r="N965" s="1"/>
      <c r="O965" s="1"/>
      <c r="P965"/>
    </row>
    <row r="966" spans="2:16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M966" s="10"/>
      <c r="N966" s="1"/>
      <c r="O966" s="1"/>
      <c r="P966"/>
    </row>
    <row r="967" spans="2:16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M967" s="10"/>
      <c r="N967" s="1"/>
      <c r="O967" s="1"/>
      <c r="P967"/>
    </row>
    <row r="968" spans="2:16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M968" s="10"/>
      <c r="N968" s="1"/>
      <c r="O968" s="1"/>
      <c r="P968"/>
    </row>
    <row r="969" spans="2:16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M969" s="10"/>
      <c r="N969" s="1"/>
      <c r="O969" s="1"/>
      <c r="P969"/>
    </row>
    <row r="970" spans="2:16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M970" s="10"/>
      <c r="N970" s="1"/>
      <c r="O970" s="1"/>
      <c r="P970"/>
    </row>
    <row r="971" spans="2:16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M971" s="10"/>
      <c r="N971" s="1"/>
      <c r="O971" s="1"/>
      <c r="P971"/>
    </row>
    <row r="972" spans="2:16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M972" s="10"/>
      <c r="N972" s="1"/>
      <c r="O972" s="1"/>
      <c r="P972"/>
    </row>
    <row r="973" spans="2:16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M973" s="10"/>
      <c r="N973" s="1"/>
      <c r="O973" s="1"/>
      <c r="P973"/>
    </row>
    <row r="974" spans="2:16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M974" s="10"/>
      <c r="N974" s="1"/>
      <c r="O974" s="1"/>
      <c r="P974"/>
    </row>
    <row r="975" spans="2:16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M975" s="10"/>
      <c r="N975" s="1"/>
      <c r="O975" s="1"/>
      <c r="P975"/>
    </row>
    <row r="976" spans="2:16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M976" s="10"/>
      <c r="N976" s="1"/>
      <c r="O976" s="1"/>
      <c r="P976"/>
    </row>
    <row r="977" spans="2:16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M977" s="10"/>
      <c r="N977" s="1"/>
      <c r="O977" s="1"/>
      <c r="P977"/>
    </row>
    <row r="978" spans="2:16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M978" s="10"/>
      <c r="N978" s="1"/>
      <c r="O978" s="1"/>
      <c r="P978"/>
    </row>
    <row r="979" spans="2:16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M979" s="10"/>
      <c r="N979" s="1"/>
      <c r="O979" s="1"/>
      <c r="P979"/>
    </row>
    <row r="980" spans="2:16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M980" s="10"/>
      <c r="N980" s="1"/>
      <c r="O980" s="1"/>
      <c r="P980"/>
    </row>
    <row r="981" spans="2:16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M981" s="10"/>
      <c r="N981" s="1"/>
      <c r="O981" s="1"/>
      <c r="P981"/>
    </row>
    <row r="982" spans="2:16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M982" s="10"/>
      <c r="N982" s="1"/>
      <c r="O982" s="1"/>
      <c r="P982"/>
    </row>
    <row r="983" spans="2:16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M983" s="10"/>
      <c r="N983" s="1"/>
      <c r="O983" s="1"/>
      <c r="P983"/>
    </row>
    <row r="984" spans="2:16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M984" s="10"/>
      <c r="N984" s="1"/>
      <c r="O984" s="1"/>
      <c r="P984"/>
    </row>
    <row r="985" spans="2:16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M985" s="10"/>
      <c r="N985" s="1"/>
      <c r="O985" s="1"/>
      <c r="P985"/>
    </row>
    <row r="986" spans="2:16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M986" s="10"/>
      <c r="N986" s="1"/>
      <c r="O986" s="1"/>
      <c r="P986"/>
    </row>
    <row r="987" spans="2:16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M987" s="10"/>
      <c r="N987" s="1"/>
      <c r="O987" s="1"/>
      <c r="P987"/>
    </row>
    <row r="988" spans="2:16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M988" s="10"/>
      <c r="N988" s="1"/>
      <c r="O988" s="1"/>
      <c r="P988"/>
    </row>
    <row r="989" spans="2:16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M989" s="10"/>
      <c r="N989" s="1"/>
      <c r="O989" s="1"/>
      <c r="P989"/>
    </row>
    <row r="990" spans="2:16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M990" s="10"/>
      <c r="N990" s="1"/>
      <c r="O990" s="1"/>
      <c r="P990"/>
    </row>
    <row r="991" spans="2:16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M991" s="10"/>
      <c r="N991" s="1"/>
      <c r="O991" s="1"/>
      <c r="P991"/>
    </row>
    <row r="992" spans="2:16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M992" s="10"/>
      <c r="N992" s="1"/>
      <c r="O992" s="1"/>
      <c r="P992"/>
    </row>
    <row r="993" spans="2:16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M993" s="10"/>
      <c r="N993" s="1"/>
      <c r="O993" s="1"/>
      <c r="P993"/>
    </row>
    <row r="994" spans="2:16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M994" s="10"/>
      <c r="N994" s="1"/>
      <c r="O994" s="1"/>
      <c r="P994"/>
    </row>
    <row r="995" spans="2:16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M995" s="10"/>
      <c r="N995" s="1"/>
      <c r="O995" s="1"/>
      <c r="P995"/>
    </row>
    <row r="996" spans="2:16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M996" s="10"/>
      <c r="N996" s="1"/>
      <c r="O996" s="1"/>
      <c r="P996"/>
    </row>
    <row r="997" spans="2:16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M997" s="10"/>
      <c r="N997" s="1"/>
      <c r="O997" s="1"/>
      <c r="P997"/>
    </row>
    <row r="998" spans="2:16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M998" s="10"/>
      <c r="N998" s="1"/>
      <c r="O998" s="1"/>
      <c r="P998"/>
    </row>
    <row r="999" spans="2:16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M999" s="10"/>
      <c r="N999" s="1"/>
      <c r="O999" s="1"/>
      <c r="P999"/>
    </row>
    <row r="1000" spans="2:16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M1000" s="10"/>
      <c r="N1000" s="1"/>
      <c r="O1000" s="1"/>
      <c r="P1000"/>
    </row>
    <row r="1001" spans="2:16" x14ac:dyDescent="0.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M1001" s="10"/>
      <c r="N1001" s="1"/>
      <c r="O1001" s="1"/>
      <c r="P1001"/>
    </row>
    <row r="1002" spans="2:16" x14ac:dyDescent="0.2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M1002" s="10"/>
      <c r="N1002" s="1"/>
      <c r="O1002" s="1"/>
      <c r="P1002"/>
    </row>
    <row r="1003" spans="2:16" x14ac:dyDescent="0.2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M1003" s="10"/>
      <c r="N1003" s="1"/>
      <c r="O1003" s="1"/>
      <c r="P1003"/>
    </row>
    <row r="1004" spans="2:16" x14ac:dyDescent="0.2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M1004" s="10"/>
      <c r="N1004" s="1"/>
      <c r="O1004" s="1"/>
      <c r="P1004"/>
    </row>
    <row r="1005" spans="2:16" x14ac:dyDescent="0.2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M1005" s="10"/>
      <c r="N1005" s="1"/>
      <c r="O1005" s="1"/>
      <c r="P1005"/>
    </row>
    <row r="1006" spans="2:16" x14ac:dyDescent="0.2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M1006" s="10"/>
      <c r="N1006" s="1"/>
      <c r="O1006" s="1"/>
      <c r="P1006"/>
    </row>
    <row r="1007" spans="2:16" x14ac:dyDescent="0.2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M1007" s="10"/>
      <c r="N1007" s="1"/>
      <c r="O1007" s="1"/>
      <c r="P1007"/>
    </row>
    <row r="1008" spans="2:16" x14ac:dyDescent="0.2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M1008" s="10"/>
      <c r="N1008" s="1"/>
      <c r="O1008" s="1"/>
      <c r="P1008"/>
    </row>
    <row r="1009" spans="2:16" x14ac:dyDescent="0.2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M1009" s="10"/>
      <c r="N1009" s="1"/>
      <c r="O1009" s="1"/>
      <c r="P1009"/>
    </row>
    <row r="1010" spans="2:16" x14ac:dyDescent="0.2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M1010" s="10"/>
      <c r="N1010" s="1"/>
      <c r="O1010" s="1"/>
      <c r="P1010"/>
    </row>
    <row r="1011" spans="2:16" x14ac:dyDescent="0.2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M1011" s="10"/>
      <c r="N1011" s="1"/>
      <c r="O1011" s="1"/>
      <c r="P1011"/>
    </row>
    <row r="1012" spans="2:16" x14ac:dyDescent="0.2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M1012" s="10"/>
      <c r="N1012" s="1"/>
      <c r="O1012" s="1"/>
      <c r="P1012"/>
    </row>
    <row r="1013" spans="2:16" x14ac:dyDescent="0.2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M1013" s="10"/>
      <c r="N1013" s="1"/>
      <c r="O1013" s="1"/>
      <c r="P1013"/>
    </row>
    <row r="1014" spans="2:16" x14ac:dyDescent="0.2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M1014" s="10"/>
      <c r="N1014" s="1"/>
      <c r="O1014" s="1"/>
      <c r="P1014"/>
    </row>
    <row r="1015" spans="2:16" x14ac:dyDescent="0.2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M1015" s="10"/>
      <c r="N1015" s="1"/>
      <c r="O1015" s="1"/>
      <c r="P1015"/>
    </row>
    <row r="1016" spans="2:16" x14ac:dyDescent="0.2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M1016" s="10"/>
      <c r="N1016" s="1"/>
      <c r="O1016" s="1"/>
      <c r="P1016"/>
    </row>
    <row r="1017" spans="2:16" x14ac:dyDescent="0.2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M1017" s="10"/>
      <c r="N1017" s="1"/>
      <c r="O1017" s="1"/>
      <c r="P1017"/>
    </row>
    <row r="1018" spans="2:16" x14ac:dyDescent="0.2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M1018" s="10"/>
      <c r="N1018" s="1"/>
      <c r="O1018" s="1"/>
      <c r="P1018"/>
    </row>
    <row r="1019" spans="2:16" x14ac:dyDescent="0.2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M1019" s="10"/>
      <c r="N1019" s="1"/>
      <c r="O1019" s="1"/>
      <c r="P1019"/>
    </row>
    <row r="1020" spans="2:16" x14ac:dyDescent="0.2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M1020" s="10"/>
      <c r="N1020" s="1"/>
      <c r="O1020" s="1"/>
      <c r="P1020"/>
    </row>
    <row r="1021" spans="2:16" x14ac:dyDescent="0.2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M1021" s="10"/>
      <c r="N1021" s="1"/>
      <c r="O1021" s="1"/>
      <c r="P1021"/>
    </row>
    <row r="1022" spans="2:16" x14ac:dyDescent="0.2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M1022" s="10"/>
      <c r="N1022" s="1"/>
      <c r="O1022" s="1"/>
      <c r="P1022"/>
    </row>
    <row r="1023" spans="2:16" x14ac:dyDescent="0.2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M1023" s="10"/>
      <c r="N1023" s="1"/>
      <c r="O1023" s="1"/>
      <c r="P1023"/>
    </row>
    <row r="1024" spans="2:16" x14ac:dyDescent="0.2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M1024" s="10"/>
      <c r="N1024" s="1"/>
      <c r="O1024" s="1"/>
      <c r="P1024"/>
    </row>
    <row r="1025" spans="2:16" x14ac:dyDescent="0.2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M1025" s="10"/>
      <c r="N1025" s="1"/>
      <c r="O1025" s="1"/>
      <c r="P1025"/>
    </row>
    <row r="1026" spans="2:16" x14ac:dyDescent="0.2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M1026" s="10"/>
      <c r="N1026" s="1"/>
      <c r="O1026" s="1"/>
      <c r="P1026"/>
    </row>
    <row r="1027" spans="2:16" x14ac:dyDescent="0.2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M1027" s="10"/>
      <c r="N1027" s="1"/>
      <c r="O1027" s="1"/>
      <c r="P1027"/>
    </row>
    <row r="1028" spans="2:16" x14ac:dyDescent="0.2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M1028" s="10"/>
      <c r="N1028" s="1"/>
      <c r="O1028" s="1"/>
      <c r="P1028"/>
    </row>
    <row r="1029" spans="2:16" x14ac:dyDescent="0.2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M1029" s="10"/>
      <c r="N1029" s="1"/>
      <c r="O1029" s="1"/>
      <c r="P1029"/>
    </row>
    <row r="1030" spans="2:16" x14ac:dyDescent="0.2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M1030" s="10"/>
      <c r="N1030" s="1"/>
      <c r="O1030" s="1"/>
      <c r="P1030"/>
    </row>
    <row r="1031" spans="2:16" x14ac:dyDescent="0.2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M1031" s="10"/>
      <c r="N1031" s="1"/>
      <c r="O1031" s="1"/>
      <c r="P1031"/>
    </row>
    <row r="1032" spans="2:16" x14ac:dyDescent="0.2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M1032" s="10"/>
      <c r="N1032" s="1"/>
      <c r="O1032" s="1"/>
      <c r="P1032"/>
    </row>
    <row r="1033" spans="2:16" x14ac:dyDescent="0.2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M1033" s="10"/>
      <c r="N1033" s="1"/>
      <c r="O1033" s="1"/>
      <c r="P1033"/>
    </row>
    <row r="1034" spans="2:16" x14ac:dyDescent="0.2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M1034" s="10"/>
      <c r="N1034" s="1"/>
      <c r="O1034" s="1"/>
      <c r="P1034"/>
    </row>
    <row r="1035" spans="2:16" x14ac:dyDescent="0.2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M1035" s="10"/>
      <c r="N1035" s="1"/>
      <c r="O1035" s="1"/>
      <c r="P1035"/>
    </row>
    <row r="1036" spans="2:16" x14ac:dyDescent="0.2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M1036" s="10"/>
      <c r="N1036" s="1"/>
      <c r="O1036" s="1"/>
      <c r="P1036"/>
    </row>
    <row r="1037" spans="2:16" x14ac:dyDescent="0.2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M1037" s="10"/>
      <c r="N1037" s="1"/>
      <c r="O1037" s="1"/>
      <c r="P1037"/>
    </row>
    <row r="1038" spans="2:16" x14ac:dyDescent="0.2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M1038" s="10"/>
      <c r="N1038" s="1"/>
      <c r="O1038" s="1"/>
      <c r="P1038"/>
    </row>
    <row r="1039" spans="2:16" x14ac:dyDescent="0.2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M1039" s="10"/>
      <c r="N1039" s="1"/>
      <c r="O1039" s="1"/>
      <c r="P1039"/>
    </row>
    <row r="1040" spans="2:16" x14ac:dyDescent="0.2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M1040" s="10"/>
      <c r="N1040" s="1"/>
      <c r="O1040" s="1"/>
      <c r="P1040"/>
    </row>
    <row r="1041" spans="2:16" x14ac:dyDescent="0.2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M1041" s="10"/>
      <c r="N1041" s="1"/>
      <c r="O1041" s="1"/>
      <c r="P1041"/>
    </row>
    <row r="1042" spans="2:16" x14ac:dyDescent="0.2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M1042" s="10"/>
      <c r="N1042" s="1"/>
      <c r="O1042" s="1"/>
      <c r="P1042"/>
    </row>
    <row r="1043" spans="2:16" x14ac:dyDescent="0.2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M1043" s="10"/>
      <c r="N1043" s="1"/>
      <c r="O1043" s="1"/>
      <c r="P1043"/>
    </row>
    <row r="1044" spans="2:16" x14ac:dyDescent="0.2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M1044" s="10"/>
      <c r="N1044" s="1"/>
      <c r="O1044" s="1"/>
      <c r="P1044"/>
    </row>
    <row r="1045" spans="2:16" x14ac:dyDescent="0.2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M1045" s="10"/>
      <c r="N1045" s="1"/>
      <c r="O1045" s="1"/>
      <c r="P1045"/>
    </row>
    <row r="1046" spans="2:16" x14ac:dyDescent="0.2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M1046" s="10"/>
      <c r="N1046" s="1"/>
      <c r="O1046" s="1"/>
      <c r="P1046"/>
    </row>
    <row r="1047" spans="2:16" x14ac:dyDescent="0.2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M1047" s="10"/>
      <c r="N1047" s="1"/>
      <c r="O1047" s="1"/>
      <c r="P1047"/>
    </row>
    <row r="1048" spans="2:16" x14ac:dyDescent="0.2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M1048" s="10"/>
      <c r="N1048" s="1"/>
      <c r="O1048" s="1"/>
      <c r="P1048"/>
    </row>
    <row r="1049" spans="2:16" x14ac:dyDescent="0.2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M1049" s="10"/>
      <c r="N1049" s="1"/>
      <c r="O1049" s="1"/>
      <c r="P1049"/>
    </row>
    <row r="1050" spans="2:16" x14ac:dyDescent="0.2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M1050" s="10"/>
      <c r="N1050" s="1"/>
      <c r="O1050" s="1"/>
      <c r="P1050"/>
    </row>
    <row r="1051" spans="2:16" x14ac:dyDescent="0.2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M1051" s="10"/>
      <c r="N1051" s="1"/>
      <c r="O1051" s="1"/>
      <c r="P1051"/>
    </row>
    <row r="1052" spans="2:16" x14ac:dyDescent="0.2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M1052" s="10"/>
      <c r="N1052" s="1"/>
      <c r="O1052" s="1"/>
      <c r="P1052"/>
    </row>
    <row r="1053" spans="2:16" x14ac:dyDescent="0.2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M1053" s="10"/>
      <c r="N1053" s="1"/>
      <c r="O1053" s="1"/>
      <c r="P1053"/>
    </row>
    <row r="1054" spans="2:16" x14ac:dyDescent="0.2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M1054" s="10"/>
      <c r="N1054" s="1"/>
      <c r="O1054" s="1"/>
      <c r="P1054"/>
    </row>
    <row r="1055" spans="2:16" x14ac:dyDescent="0.2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M1055" s="10"/>
      <c r="N1055" s="1"/>
      <c r="O1055" s="1"/>
      <c r="P1055"/>
    </row>
    <row r="1056" spans="2:16" x14ac:dyDescent="0.2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M1056" s="10"/>
      <c r="N1056" s="1"/>
      <c r="O1056" s="1"/>
      <c r="P1056"/>
    </row>
    <row r="1057" spans="2:16" x14ac:dyDescent="0.2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M1057" s="10"/>
      <c r="N1057" s="1"/>
      <c r="O1057" s="1"/>
      <c r="P1057"/>
    </row>
    <row r="1058" spans="2:16" x14ac:dyDescent="0.2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M1058" s="10"/>
      <c r="N1058" s="1"/>
      <c r="O1058" s="1"/>
      <c r="P1058"/>
    </row>
    <row r="1059" spans="2:16" x14ac:dyDescent="0.2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M1059" s="10"/>
      <c r="N1059" s="1"/>
      <c r="O1059" s="1"/>
      <c r="P1059"/>
    </row>
    <row r="1060" spans="2:16" x14ac:dyDescent="0.2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M1060" s="10"/>
      <c r="N1060" s="1"/>
      <c r="O1060" s="1"/>
      <c r="P1060"/>
    </row>
    <row r="1061" spans="2:16" x14ac:dyDescent="0.2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M1061" s="10"/>
      <c r="N1061" s="1"/>
      <c r="O1061" s="1"/>
      <c r="P1061"/>
    </row>
    <row r="1062" spans="2:16" x14ac:dyDescent="0.2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M1062" s="10"/>
      <c r="N1062" s="1"/>
      <c r="O1062" s="1"/>
      <c r="P1062"/>
    </row>
    <row r="1063" spans="2:16" x14ac:dyDescent="0.2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M1063" s="10"/>
      <c r="N1063" s="1"/>
      <c r="O1063" s="1"/>
      <c r="P1063"/>
    </row>
    <row r="1064" spans="2:16" x14ac:dyDescent="0.2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M1064" s="10"/>
      <c r="N1064" s="1"/>
      <c r="O1064" s="1"/>
      <c r="P1064"/>
    </row>
    <row r="1065" spans="2:16" x14ac:dyDescent="0.2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M1065" s="10"/>
      <c r="N1065" s="1"/>
      <c r="O1065" s="1"/>
      <c r="P1065"/>
    </row>
    <row r="1066" spans="2:16" x14ac:dyDescent="0.2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M1066" s="10"/>
      <c r="N1066" s="1"/>
      <c r="O1066" s="1"/>
      <c r="P1066"/>
    </row>
    <row r="1067" spans="2:16" x14ac:dyDescent="0.2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M1067" s="10"/>
      <c r="N1067" s="1"/>
      <c r="O1067" s="1"/>
      <c r="P1067"/>
    </row>
    <row r="1068" spans="2:16" x14ac:dyDescent="0.2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M1068" s="10"/>
      <c r="N1068" s="1"/>
      <c r="O1068" s="1"/>
      <c r="P1068"/>
    </row>
    <row r="1069" spans="2:16" x14ac:dyDescent="0.2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M1069" s="10"/>
      <c r="N1069" s="1"/>
      <c r="O1069" s="1"/>
      <c r="P1069"/>
    </row>
    <row r="1070" spans="2:16" x14ac:dyDescent="0.2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M1070" s="10"/>
      <c r="N1070" s="1"/>
      <c r="O1070" s="1"/>
      <c r="P1070"/>
    </row>
    <row r="1071" spans="2:16" x14ac:dyDescent="0.2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M1071" s="10"/>
      <c r="N1071" s="1"/>
      <c r="O1071" s="1"/>
      <c r="P1071"/>
    </row>
    <row r="1072" spans="2:16" x14ac:dyDescent="0.2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M1072" s="10"/>
      <c r="N1072" s="1"/>
      <c r="O1072" s="1"/>
      <c r="P1072"/>
    </row>
    <row r="1073" spans="2:16" x14ac:dyDescent="0.2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M1073" s="10"/>
      <c r="N1073" s="1"/>
      <c r="O1073" s="1"/>
      <c r="P1073"/>
    </row>
    <row r="1074" spans="2:16" x14ac:dyDescent="0.2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M1074" s="10"/>
      <c r="N1074" s="1"/>
      <c r="O1074" s="1"/>
      <c r="P1074"/>
    </row>
    <row r="1075" spans="2:16" x14ac:dyDescent="0.2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M1075" s="10"/>
      <c r="N1075" s="1"/>
      <c r="O1075" s="1"/>
      <c r="P1075"/>
    </row>
    <row r="1076" spans="2:16" x14ac:dyDescent="0.2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M1076" s="10"/>
      <c r="N1076" s="1"/>
      <c r="O1076" s="1"/>
      <c r="P1076"/>
    </row>
    <row r="1077" spans="2:16" x14ac:dyDescent="0.2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M1077" s="10"/>
      <c r="N1077" s="1"/>
      <c r="O1077" s="1"/>
      <c r="P1077"/>
    </row>
    <row r="1078" spans="2:16" x14ac:dyDescent="0.2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M1078" s="10"/>
      <c r="N1078" s="1"/>
      <c r="O1078" s="1"/>
      <c r="P1078"/>
    </row>
    <row r="1079" spans="2:16" x14ac:dyDescent="0.2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M1079" s="10"/>
      <c r="N1079" s="1"/>
      <c r="O1079" s="1"/>
      <c r="P1079"/>
    </row>
    <row r="1080" spans="2:16" x14ac:dyDescent="0.2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M1080" s="10"/>
      <c r="N1080" s="1"/>
      <c r="O1080" s="1"/>
      <c r="P1080"/>
    </row>
    <row r="1081" spans="2:16" x14ac:dyDescent="0.2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M1081" s="10"/>
      <c r="N1081" s="1"/>
      <c r="O1081" s="1"/>
      <c r="P1081"/>
    </row>
    <row r="1082" spans="2:16" x14ac:dyDescent="0.2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M1082" s="10"/>
      <c r="N1082" s="1"/>
      <c r="O1082" s="1"/>
      <c r="P1082"/>
    </row>
    <row r="1083" spans="2:16" x14ac:dyDescent="0.2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M1083" s="10"/>
      <c r="N1083" s="1"/>
      <c r="O1083" s="1"/>
      <c r="P1083"/>
    </row>
    <row r="1084" spans="2:16" x14ac:dyDescent="0.2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M1084" s="10"/>
      <c r="N1084" s="1"/>
      <c r="O1084" s="1"/>
      <c r="P1084"/>
    </row>
    <row r="1085" spans="2:16" x14ac:dyDescent="0.2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M1085" s="10"/>
      <c r="N1085" s="1"/>
      <c r="O1085" s="1"/>
      <c r="P1085"/>
    </row>
    <row r="1086" spans="2:16" x14ac:dyDescent="0.2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M1086" s="10"/>
      <c r="N1086" s="1"/>
      <c r="O1086" s="1"/>
      <c r="P1086"/>
    </row>
    <row r="1087" spans="2:16" x14ac:dyDescent="0.2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M1087" s="10"/>
      <c r="N1087" s="1"/>
      <c r="O1087" s="1"/>
      <c r="P1087"/>
    </row>
    <row r="1088" spans="2:16" x14ac:dyDescent="0.2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M1088" s="10"/>
      <c r="N1088" s="1"/>
      <c r="O1088" s="1"/>
      <c r="P1088"/>
    </row>
    <row r="1089" spans="2:16" x14ac:dyDescent="0.2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M1089" s="10"/>
      <c r="N1089" s="1"/>
      <c r="O1089" s="1"/>
      <c r="P1089"/>
    </row>
    <row r="1090" spans="2:16" x14ac:dyDescent="0.2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M1090" s="10"/>
      <c r="N1090" s="1"/>
      <c r="O1090" s="1"/>
      <c r="P1090"/>
    </row>
    <row r="1091" spans="2:16" x14ac:dyDescent="0.2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M1091" s="10"/>
      <c r="N1091" s="1"/>
      <c r="O1091" s="1"/>
      <c r="P1091"/>
    </row>
    <row r="1092" spans="2:16" x14ac:dyDescent="0.2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M1092" s="10"/>
      <c r="N1092" s="1"/>
      <c r="O1092" s="1"/>
      <c r="P1092"/>
    </row>
    <row r="1093" spans="2:16" x14ac:dyDescent="0.2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M1093" s="10"/>
      <c r="N1093" s="1"/>
      <c r="O1093" s="1"/>
      <c r="P1093"/>
    </row>
    <row r="1094" spans="2:16" x14ac:dyDescent="0.2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M1094" s="10"/>
      <c r="N1094" s="1"/>
      <c r="O1094" s="1"/>
      <c r="P1094"/>
    </row>
    <row r="1095" spans="2:16" x14ac:dyDescent="0.2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M1095" s="10"/>
      <c r="N1095" s="1"/>
      <c r="O1095" s="1"/>
      <c r="P1095"/>
    </row>
    <row r="1096" spans="2:16" x14ac:dyDescent="0.2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M1096" s="10"/>
      <c r="N1096" s="1"/>
      <c r="O1096" s="1"/>
      <c r="P1096"/>
    </row>
    <row r="1097" spans="2:16" x14ac:dyDescent="0.2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M1097" s="10"/>
      <c r="N1097" s="1"/>
      <c r="O1097" s="1"/>
      <c r="P1097"/>
    </row>
    <row r="1098" spans="2:16" x14ac:dyDescent="0.2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M1098" s="10"/>
      <c r="N1098" s="1"/>
      <c r="O1098" s="1"/>
      <c r="P1098"/>
    </row>
    <row r="1099" spans="2:16" x14ac:dyDescent="0.2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M1099" s="10"/>
      <c r="N1099" s="1"/>
      <c r="O1099" s="1"/>
      <c r="P1099"/>
    </row>
    <row r="1100" spans="2:16" x14ac:dyDescent="0.2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M1100" s="10"/>
      <c r="N1100" s="1"/>
      <c r="O1100" s="1"/>
      <c r="P1100"/>
    </row>
    <row r="1101" spans="2:16" x14ac:dyDescent="0.2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M1101" s="10"/>
      <c r="N1101" s="1"/>
      <c r="O1101" s="1"/>
      <c r="P1101"/>
    </row>
    <row r="1102" spans="2:16" x14ac:dyDescent="0.2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M1102" s="10"/>
      <c r="N1102" s="1"/>
      <c r="O1102" s="1"/>
      <c r="P1102"/>
    </row>
    <row r="1103" spans="2:16" x14ac:dyDescent="0.2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M1103" s="10"/>
      <c r="N1103" s="1"/>
      <c r="O1103" s="1"/>
      <c r="P1103"/>
    </row>
    <row r="1104" spans="2:16" x14ac:dyDescent="0.2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M1104" s="10"/>
      <c r="N1104" s="1"/>
      <c r="O1104" s="1"/>
      <c r="P1104"/>
    </row>
    <row r="1105" spans="2:16" x14ac:dyDescent="0.2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M1105" s="10"/>
      <c r="N1105" s="1"/>
      <c r="O1105" s="1"/>
      <c r="P1105"/>
    </row>
    <row r="1106" spans="2:16" x14ac:dyDescent="0.2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M1106" s="10"/>
      <c r="N1106" s="1"/>
      <c r="O1106" s="1"/>
      <c r="P1106"/>
    </row>
    <row r="1107" spans="2:16" x14ac:dyDescent="0.2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M1107" s="10"/>
      <c r="N1107" s="1"/>
      <c r="O1107" s="1"/>
      <c r="P1107"/>
    </row>
    <row r="1108" spans="2:16" x14ac:dyDescent="0.2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M1108" s="10"/>
      <c r="N1108" s="1"/>
      <c r="O1108" s="1"/>
      <c r="P1108"/>
    </row>
    <row r="1109" spans="2:16" x14ac:dyDescent="0.2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M1109" s="10"/>
      <c r="N1109" s="1"/>
      <c r="O1109" s="1"/>
      <c r="P1109"/>
    </row>
    <row r="1110" spans="2:16" x14ac:dyDescent="0.2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M1110" s="10"/>
      <c r="N1110" s="1"/>
      <c r="O1110" s="1"/>
      <c r="P1110"/>
    </row>
    <row r="1111" spans="2:16" x14ac:dyDescent="0.2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M1111" s="10"/>
      <c r="N1111" s="1"/>
      <c r="O1111" s="1"/>
      <c r="P1111"/>
    </row>
    <row r="1112" spans="2:16" x14ac:dyDescent="0.2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M1112" s="10"/>
      <c r="N1112" s="1"/>
      <c r="O1112" s="1"/>
      <c r="P1112"/>
    </row>
    <row r="1113" spans="2:16" x14ac:dyDescent="0.2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M1113" s="10"/>
      <c r="N1113" s="1"/>
      <c r="O1113" s="1"/>
      <c r="P1113"/>
    </row>
    <row r="1114" spans="2:16" x14ac:dyDescent="0.2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M1114" s="10"/>
      <c r="N1114" s="1"/>
      <c r="O1114" s="1"/>
      <c r="P1114"/>
    </row>
    <row r="1115" spans="2:16" x14ac:dyDescent="0.2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M1115" s="10"/>
      <c r="N1115" s="1"/>
      <c r="O1115" s="1"/>
      <c r="P1115"/>
    </row>
    <row r="1116" spans="2:16" x14ac:dyDescent="0.2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M1116" s="10"/>
      <c r="N1116" s="1"/>
      <c r="O1116" s="1"/>
      <c r="P1116"/>
    </row>
    <row r="1117" spans="2:16" x14ac:dyDescent="0.2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M1117" s="10"/>
      <c r="N1117" s="1"/>
      <c r="O1117" s="1"/>
      <c r="P1117"/>
    </row>
    <row r="1118" spans="2:16" x14ac:dyDescent="0.2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M1118" s="10"/>
      <c r="N1118" s="1"/>
      <c r="O1118" s="1"/>
      <c r="P1118"/>
    </row>
    <row r="1119" spans="2:16" x14ac:dyDescent="0.2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M1119" s="10"/>
      <c r="N1119" s="1"/>
      <c r="O1119" s="1"/>
      <c r="P1119"/>
    </row>
    <row r="1120" spans="2:16" x14ac:dyDescent="0.2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M1120" s="10"/>
      <c r="N1120" s="1"/>
      <c r="O1120" s="1"/>
      <c r="P1120"/>
    </row>
    <row r="1121" spans="2:16" x14ac:dyDescent="0.2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M1121" s="10"/>
      <c r="N1121" s="1"/>
      <c r="O1121" s="1"/>
      <c r="P1121"/>
    </row>
    <row r="1122" spans="2:16" x14ac:dyDescent="0.2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M1122" s="10"/>
      <c r="N1122" s="1"/>
      <c r="O1122" s="1"/>
      <c r="P1122"/>
    </row>
    <row r="1123" spans="2:16" x14ac:dyDescent="0.2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M1123" s="10"/>
      <c r="N1123" s="1"/>
      <c r="O1123" s="1"/>
      <c r="P1123"/>
    </row>
    <row r="1124" spans="2:16" x14ac:dyDescent="0.2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M1124" s="10"/>
      <c r="N1124" s="1"/>
      <c r="O1124" s="1"/>
      <c r="P1124"/>
    </row>
    <row r="1125" spans="2:16" x14ac:dyDescent="0.2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M1125" s="10"/>
      <c r="N1125" s="1"/>
      <c r="O1125" s="1"/>
      <c r="P1125"/>
    </row>
    <row r="1126" spans="2:16" x14ac:dyDescent="0.2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M1126" s="10"/>
      <c r="N1126" s="1"/>
      <c r="O1126" s="1"/>
      <c r="P1126"/>
    </row>
    <row r="1127" spans="2:16" x14ac:dyDescent="0.2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M1127" s="10"/>
      <c r="N1127" s="1"/>
      <c r="O1127" s="1"/>
      <c r="P1127"/>
    </row>
    <row r="1128" spans="2:16" x14ac:dyDescent="0.2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M1128" s="10"/>
      <c r="N1128" s="1"/>
      <c r="O1128" s="1"/>
      <c r="P1128"/>
    </row>
    <row r="1129" spans="2:16" x14ac:dyDescent="0.2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M1129" s="10"/>
      <c r="N1129" s="1"/>
      <c r="O1129" s="1"/>
      <c r="P1129"/>
    </row>
    <row r="1130" spans="2:16" x14ac:dyDescent="0.2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M1130" s="10"/>
      <c r="N1130" s="1"/>
      <c r="O1130" s="1"/>
      <c r="P1130"/>
    </row>
    <row r="1131" spans="2:16" x14ac:dyDescent="0.2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M1131" s="10"/>
      <c r="N1131" s="1"/>
      <c r="O1131" s="1"/>
      <c r="P1131"/>
    </row>
    <row r="1132" spans="2:16" x14ac:dyDescent="0.2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M1132" s="10"/>
      <c r="N1132" s="1"/>
      <c r="O1132" s="1"/>
      <c r="P1132"/>
    </row>
    <row r="1133" spans="2:16" x14ac:dyDescent="0.2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M1133" s="10"/>
      <c r="N1133" s="1"/>
      <c r="O1133" s="1"/>
      <c r="P1133"/>
    </row>
    <row r="1134" spans="2:16" x14ac:dyDescent="0.2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M1134" s="10"/>
      <c r="N1134" s="1"/>
      <c r="O1134" s="1"/>
      <c r="P1134"/>
    </row>
    <row r="1135" spans="2:16" x14ac:dyDescent="0.2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M1135" s="10"/>
      <c r="N1135" s="1"/>
      <c r="O1135" s="1"/>
      <c r="P1135"/>
    </row>
    <row r="1136" spans="2:16" x14ac:dyDescent="0.2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M1136" s="10"/>
      <c r="N1136" s="1"/>
      <c r="O1136" s="1"/>
      <c r="P1136"/>
    </row>
    <row r="1137" spans="2:16" x14ac:dyDescent="0.2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M1137" s="10"/>
      <c r="N1137" s="1"/>
      <c r="O1137" s="1"/>
      <c r="P1137"/>
    </row>
    <row r="1138" spans="2:16" x14ac:dyDescent="0.2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M1138" s="10"/>
      <c r="N1138" s="1"/>
      <c r="O1138" s="1"/>
      <c r="P1138"/>
    </row>
    <row r="1139" spans="2:16" x14ac:dyDescent="0.2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M1139" s="10"/>
      <c r="N1139" s="1"/>
      <c r="O1139" s="1"/>
      <c r="P1139"/>
    </row>
    <row r="1140" spans="2:16" x14ac:dyDescent="0.2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M1140" s="10"/>
      <c r="N1140" s="1"/>
      <c r="O1140" s="1"/>
      <c r="P1140"/>
    </row>
    <row r="1141" spans="2:16" x14ac:dyDescent="0.2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M1141" s="10"/>
      <c r="N1141" s="1"/>
      <c r="O1141" s="1"/>
      <c r="P1141"/>
    </row>
    <row r="1142" spans="2:16" x14ac:dyDescent="0.2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M1142" s="10"/>
      <c r="N1142" s="1"/>
      <c r="O1142" s="1"/>
      <c r="P1142"/>
    </row>
    <row r="1143" spans="2:16" x14ac:dyDescent="0.2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M1143" s="10"/>
      <c r="N1143" s="1"/>
      <c r="O1143" s="1"/>
      <c r="P1143"/>
    </row>
    <row r="1144" spans="2:16" x14ac:dyDescent="0.2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M1144" s="10"/>
      <c r="N1144" s="1"/>
      <c r="O1144" s="1"/>
      <c r="P1144"/>
    </row>
    <row r="1145" spans="2:16" x14ac:dyDescent="0.2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M1145" s="10"/>
      <c r="N1145" s="1"/>
      <c r="O1145" s="1"/>
      <c r="P1145"/>
    </row>
    <row r="1146" spans="2:16" x14ac:dyDescent="0.2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M1146" s="10"/>
      <c r="N1146" s="1"/>
      <c r="O1146" s="1"/>
      <c r="P1146"/>
    </row>
    <row r="1147" spans="2:16" x14ac:dyDescent="0.2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M1147" s="10"/>
      <c r="N1147" s="1"/>
      <c r="O1147" s="1"/>
      <c r="P1147"/>
    </row>
    <row r="1148" spans="2:16" x14ac:dyDescent="0.2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M1148" s="10"/>
      <c r="N1148" s="1"/>
      <c r="O1148" s="1"/>
      <c r="P1148"/>
    </row>
    <row r="1149" spans="2:16" x14ac:dyDescent="0.2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M1149" s="10"/>
      <c r="N1149" s="1"/>
      <c r="O1149" s="1"/>
      <c r="P1149"/>
    </row>
    <row r="1150" spans="2:16" x14ac:dyDescent="0.2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M1150" s="10"/>
      <c r="N1150" s="1"/>
      <c r="O1150" s="1"/>
      <c r="P1150"/>
    </row>
    <row r="1151" spans="2:16" x14ac:dyDescent="0.2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M1151" s="10"/>
      <c r="N1151" s="1"/>
      <c r="O1151" s="1"/>
      <c r="P1151"/>
    </row>
    <row r="1152" spans="2:16" x14ac:dyDescent="0.2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M1152" s="10"/>
      <c r="N1152" s="1"/>
      <c r="O1152" s="1"/>
      <c r="P1152"/>
    </row>
    <row r="1153" spans="2:16" x14ac:dyDescent="0.2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M1153" s="10"/>
      <c r="N1153" s="1"/>
      <c r="O1153" s="1"/>
      <c r="P1153"/>
    </row>
    <row r="1154" spans="2:16" x14ac:dyDescent="0.2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M1154" s="10"/>
      <c r="N1154" s="1"/>
      <c r="O1154" s="1"/>
      <c r="P1154"/>
    </row>
    <row r="1155" spans="2:16" x14ac:dyDescent="0.2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M1155" s="10"/>
      <c r="N1155" s="1"/>
      <c r="O1155" s="1"/>
      <c r="P1155"/>
    </row>
    <row r="1156" spans="2:16" x14ac:dyDescent="0.2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M1156" s="10"/>
      <c r="N1156" s="1"/>
      <c r="O1156" s="1"/>
      <c r="P1156"/>
    </row>
    <row r="1157" spans="2:16" x14ac:dyDescent="0.2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M1157" s="10"/>
      <c r="N1157" s="1"/>
      <c r="O1157" s="1"/>
      <c r="P1157"/>
    </row>
    <row r="1158" spans="2:16" x14ac:dyDescent="0.2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M1158" s="10"/>
      <c r="N1158" s="1"/>
      <c r="O1158" s="1"/>
      <c r="P1158"/>
    </row>
    <row r="1159" spans="2:16" x14ac:dyDescent="0.2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M1159" s="10"/>
      <c r="N1159" s="1"/>
      <c r="O1159" s="1"/>
      <c r="P1159"/>
    </row>
    <row r="1160" spans="2:16" x14ac:dyDescent="0.2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M1160" s="10"/>
      <c r="N1160" s="1"/>
      <c r="O1160" s="1"/>
      <c r="P1160"/>
    </row>
    <row r="1161" spans="2:16" x14ac:dyDescent="0.2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M1161" s="10"/>
      <c r="N1161" s="1"/>
      <c r="O1161" s="1"/>
      <c r="P1161"/>
    </row>
    <row r="1162" spans="2:16" x14ac:dyDescent="0.2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M1162" s="10"/>
      <c r="N1162" s="1"/>
      <c r="O1162" s="1"/>
      <c r="P1162"/>
    </row>
    <row r="1163" spans="2:16" x14ac:dyDescent="0.2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M1163" s="10"/>
      <c r="N1163" s="1"/>
      <c r="O1163" s="1"/>
      <c r="P1163"/>
    </row>
    <row r="1164" spans="2:16" x14ac:dyDescent="0.2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M1164" s="10"/>
      <c r="N1164" s="1"/>
      <c r="O1164" s="1"/>
      <c r="P1164"/>
    </row>
    <row r="1165" spans="2:16" x14ac:dyDescent="0.2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M1165" s="10"/>
      <c r="N1165" s="1"/>
      <c r="O1165" s="1"/>
      <c r="P1165"/>
    </row>
    <row r="1166" spans="2:16" x14ac:dyDescent="0.2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M1166" s="10"/>
      <c r="N1166" s="1"/>
      <c r="O1166" s="1"/>
      <c r="P1166"/>
    </row>
    <row r="1167" spans="2:16" x14ac:dyDescent="0.2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M1167" s="10"/>
      <c r="N1167" s="1"/>
      <c r="O1167" s="1"/>
      <c r="P1167"/>
    </row>
    <row r="1168" spans="2:16" x14ac:dyDescent="0.2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M1168" s="10"/>
      <c r="N1168" s="1"/>
      <c r="O1168" s="1"/>
      <c r="P1168"/>
    </row>
    <row r="1169" spans="2:16" x14ac:dyDescent="0.2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M1169" s="10"/>
      <c r="N1169" s="1"/>
      <c r="O1169" s="1"/>
      <c r="P1169"/>
    </row>
    <row r="1170" spans="2:16" x14ac:dyDescent="0.2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M1170" s="10"/>
      <c r="N1170" s="1"/>
      <c r="O1170" s="1"/>
      <c r="P1170"/>
    </row>
    <row r="1171" spans="2:16" x14ac:dyDescent="0.2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M1171" s="10"/>
      <c r="N1171" s="1"/>
      <c r="O1171" s="1"/>
      <c r="P1171"/>
    </row>
    <row r="1172" spans="2:16" x14ac:dyDescent="0.2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M1172" s="10"/>
      <c r="N1172" s="1"/>
      <c r="O1172" s="1"/>
      <c r="P1172"/>
    </row>
    <row r="1173" spans="2:16" x14ac:dyDescent="0.2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M1173" s="10"/>
      <c r="N1173" s="1"/>
      <c r="O1173" s="1"/>
      <c r="P1173"/>
    </row>
    <row r="1174" spans="2:16" x14ac:dyDescent="0.2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M1174" s="10"/>
      <c r="N1174" s="1"/>
      <c r="O1174" s="1"/>
      <c r="P1174"/>
    </row>
    <row r="1175" spans="2:16" x14ac:dyDescent="0.2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M1175" s="10"/>
      <c r="N1175" s="1"/>
      <c r="O1175" s="1"/>
      <c r="P1175"/>
    </row>
    <row r="1176" spans="2:16" x14ac:dyDescent="0.2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M1176" s="10"/>
      <c r="N1176" s="1"/>
      <c r="O1176" s="1"/>
      <c r="P1176"/>
    </row>
    <row r="1177" spans="2:16" x14ac:dyDescent="0.2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M1177" s="10"/>
      <c r="N1177" s="1"/>
      <c r="O1177" s="1"/>
      <c r="P1177"/>
    </row>
    <row r="1178" spans="2:16" x14ac:dyDescent="0.2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M1178" s="10"/>
      <c r="N1178" s="1"/>
      <c r="O1178" s="1"/>
      <c r="P1178"/>
    </row>
    <row r="1179" spans="2:16" x14ac:dyDescent="0.2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M1179" s="10"/>
      <c r="N1179" s="1"/>
      <c r="O1179" s="1"/>
      <c r="P1179"/>
    </row>
    <row r="1180" spans="2:16" x14ac:dyDescent="0.2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M1180" s="10"/>
      <c r="N1180" s="1"/>
      <c r="O1180" s="1"/>
      <c r="P1180"/>
    </row>
    <row r="1181" spans="2:16" x14ac:dyDescent="0.2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M1181" s="10"/>
      <c r="N1181" s="1"/>
      <c r="O1181" s="1"/>
      <c r="P1181"/>
    </row>
    <row r="1182" spans="2:16" x14ac:dyDescent="0.2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M1182" s="10"/>
      <c r="N1182" s="1"/>
      <c r="O1182" s="1"/>
      <c r="P1182"/>
    </row>
    <row r="1183" spans="2:16" x14ac:dyDescent="0.2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M1183" s="10"/>
      <c r="N1183" s="1"/>
      <c r="O1183" s="1"/>
      <c r="P1183"/>
    </row>
    <row r="1184" spans="2:16" x14ac:dyDescent="0.2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M1184" s="10"/>
      <c r="N1184" s="1"/>
      <c r="O1184" s="1"/>
      <c r="P1184"/>
    </row>
    <row r="1185" spans="2:16" x14ac:dyDescent="0.2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M1185" s="10"/>
      <c r="N1185" s="1"/>
      <c r="O1185" s="1"/>
      <c r="P1185"/>
    </row>
    <row r="1186" spans="2:16" x14ac:dyDescent="0.2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M1186" s="10"/>
      <c r="N1186" s="1"/>
      <c r="O1186" s="1"/>
      <c r="P1186"/>
    </row>
    <row r="1187" spans="2:16" x14ac:dyDescent="0.2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M1187" s="10"/>
      <c r="N1187" s="1"/>
      <c r="O1187" s="1"/>
      <c r="P1187"/>
    </row>
    <row r="1188" spans="2:16" x14ac:dyDescent="0.2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M1188" s="10"/>
      <c r="N1188" s="1"/>
      <c r="O1188" s="1"/>
      <c r="P1188"/>
    </row>
    <row r="1189" spans="2:16" x14ac:dyDescent="0.2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M1189" s="10"/>
      <c r="N1189" s="1"/>
      <c r="O1189" s="1"/>
      <c r="P1189"/>
    </row>
    <row r="1190" spans="2:16" x14ac:dyDescent="0.2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M1190" s="10"/>
      <c r="N1190" s="1"/>
      <c r="O1190" s="1"/>
      <c r="P1190"/>
    </row>
    <row r="1191" spans="2:16" x14ac:dyDescent="0.2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M1191" s="10"/>
      <c r="N1191" s="1"/>
      <c r="O1191" s="1"/>
      <c r="P1191"/>
    </row>
    <row r="1192" spans="2:16" x14ac:dyDescent="0.2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M1192" s="10"/>
      <c r="N1192" s="1"/>
      <c r="O1192" s="1"/>
      <c r="P1192"/>
    </row>
    <row r="1193" spans="2:16" x14ac:dyDescent="0.2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M1193" s="10"/>
      <c r="N1193" s="1"/>
      <c r="O1193" s="1"/>
      <c r="P1193"/>
    </row>
    <row r="1194" spans="2:16" x14ac:dyDescent="0.2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M1194" s="10"/>
      <c r="N1194" s="1"/>
      <c r="O1194" s="1"/>
      <c r="P1194"/>
    </row>
    <row r="1195" spans="2:16" x14ac:dyDescent="0.2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M1195" s="10"/>
      <c r="N1195" s="1"/>
      <c r="O1195" s="1"/>
      <c r="P1195"/>
    </row>
    <row r="1196" spans="2:16" x14ac:dyDescent="0.2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M1196" s="10"/>
      <c r="N1196" s="1"/>
      <c r="O1196" s="1"/>
      <c r="P1196"/>
    </row>
    <row r="1197" spans="2:16" x14ac:dyDescent="0.2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M1197" s="10"/>
      <c r="N1197" s="1"/>
      <c r="O1197" s="1"/>
      <c r="P1197"/>
    </row>
    <row r="1198" spans="2:16" x14ac:dyDescent="0.2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M1198" s="10"/>
      <c r="N1198" s="1"/>
      <c r="O1198" s="1"/>
      <c r="P1198"/>
    </row>
    <row r="1199" spans="2:16" x14ac:dyDescent="0.2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M1199" s="10"/>
      <c r="N1199" s="1"/>
      <c r="O1199" s="1"/>
      <c r="P1199"/>
    </row>
    <row r="1200" spans="2:16" x14ac:dyDescent="0.2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M1200" s="10"/>
      <c r="N1200" s="1"/>
      <c r="O1200" s="1"/>
      <c r="P1200"/>
    </row>
    <row r="1201" spans="2:16" x14ac:dyDescent="0.2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M1201" s="10"/>
      <c r="N1201" s="1"/>
      <c r="O1201" s="1"/>
      <c r="P1201"/>
    </row>
    <row r="1202" spans="2:16" x14ac:dyDescent="0.2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M1202" s="10"/>
      <c r="N1202" s="1"/>
      <c r="O1202" s="1"/>
      <c r="P1202"/>
    </row>
    <row r="1203" spans="2:16" x14ac:dyDescent="0.2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M1203" s="10"/>
      <c r="N1203" s="1"/>
      <c r="O1203" s="1"/>
      <c r="P1203"/>
    </row>
    <row r="1204" spans="2:16" x14ac:dyDescent="0.2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M1204" s="10"/>
      <c r="N1204" s="1"/>
      <c r="O1204" s="1"/>
      <c r="P1204"/>
    </row>
    <row r="1205" spans="2:16" x14ac:dyDescent="0.2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M1205" s="10"/>
      <c r="N1205" s="1"/>
      <c r="O1205" s="1"/>
      <c r="P1205"/>
    </row>
    <row r="1206" spans="2:16" x14ac:dyDescent="0.2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M1206" s="10"/>
      <c r="N1206" s="1"/>
      <c r="O1206" s="1"/>
      <c r="P1206"/>
    </row>
    <row r="1207" spans="2:16" x14ac:dyDescent="0.2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M1207" s="10"/>
      <c r="N1207" s="1"/>
      <c r="O1207" s="1"/>
      <c r="P1207"/>
    </row>
    <row r="1208" spans="2:16" x14ac:dyDescent="0.2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M1208" s="10"/>
      <c r="N1208" s="1"/>
      <c r="O1208" s="1"/>
      <c r="P1208"/>
    </row>
    <row r="1209" spans="2:16" x14ac:dyDescent="0.2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M1209" s="10"/>
      <c r="N1209" s="1"/>
      <c r="O1209" s="1"/>
      <c r="P1209"/>
    </row>
    <row r="1210" spans="2:16" x14ac:dyDescent="0.2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M1210" s="10"/>
      <c r="N1210" s="1"/>
      <c r="O1210" s="1"/>
      <c r="P1210"/>
    </row>
    <row r="1211" spans="2:16" x14ac:dyDescent="0.2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M1211" s="10"/>
      <c r="N1211" s="1"/>
      <c r="O1211" s="1"/>
      <c r="P1211"/>
    </row>
    <row r="1212" spans="2:16" x14ac:dyDescent="0.2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M1212" s="10"/>
      <c r="N1212" s="1"/>
      <c r="O1212" s="1"/>
      <c r="P1212"/>
    </row>
    <row r="1213" spans="2:16" x14ac:dyDescent="0.2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M1213" s="10"/>
      <c r="N1213" s="1"/>
      <c r="O1213" s="1"/>
      <c r="P1213"/>
    </row>
    <row r="1214" spans="2:16" x14ac:dyDescent="0.2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M1214" s="10"/>
      <c r="N1214" s="1"/>
      <c r="O1214" s="1"/>
      <c r="P1214"/>
    </row>
    <row r="1215" spans="2:16" x14ac:dyDescent="0.2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M1215" s="10"/>
      <c r="N1215" s="1"/>
      <c r="O1215" s="1"/>
      <c r="P1215"/>
    </row>
    <row r="1216" spans="2:16" x14ac:dyDescent="0.2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M1216" s="10"/>
      <c r="N1216" s="1"/>
      <c r="O1216" s="1"/>
      <c r="P1216"/>
    </row>
    <row r="1217" spans="2:16" x14ac:dyDescent="0.2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M1217" s="10"/>
      <c r="N1217" s="1"/>
      <c r="O1217" s="1"/>
      <c r="P1217"/>
    </row>
    <row r="1218" spans="2:16" x14ac:dyDescent="0.2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M1218" s="10"/>
      <c r="N1218" s="1"/>
      <c r="O1218" s="1"/>
      <c r="P1218"/>
    </row>
    <row r="1219" spans="2:16" x14ac:dyDescent="0.2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M1219" s="10"/>
      <c r="N1219" s="1"/>
      <c r="O1219" s="1"/>
      <c r="P1219"/>
    </row>
    <row r="1220" spans="2:16" x14ac:dyDescent="0.2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M1220" s="10"/>
      <c r="N1220" s="1"/>
      <c r="O1220" s="1"/>
      <c r="P1220"/>
    </row>
    <row r="1221" spans="2:16" x14ac:dyDescent="0.2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M1221" s="10"/>
      <c r="N1221" s="1"/>
      <c r="O1221" s="1"/>
      <c r="P1221"/>
    </row>
    <row r="1222" spans="2:16" x14ac:dyDescent="0.2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M1222" s="10"/>
      <c r="N1222" s="1"/>
      <c r="O1222" s="1"/>
      <c r="P1222"/>
    </row>
    <row r="1223" spans="2:16" x14ac:dyDescent="0.2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M1223" s="10"/>
      <c r="N1223" s="1"/>
      <c r="O1223" s="1"/>
      <c r="P1223"/>
    </row>
    <row r="1224" spans="2:16" x14ac:dyDescent="0.2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M1224" s="10"/>
      <c r="N1224" s="1"/>
      <c r="O1224" s="1"/>
      <c r="P1224"/>
    </row>
    <row r="1225" spans="2:16" x14ac:dyDescent="0.2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M1225" s="10"/>
      <c r="N1225" s="1"/>
      <c r="O1225" s="1"/>
      <c r="P1225"/>
    </row>
    <row r="1226" spans="2:16" x14ac:dyDescent="0.2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M1226" s="10"/>
      <c r="N1226" s="1"/>
      <c r="O1226" s="1"/>
      <c r="P1226"/>
    </row>
    <row r="1227" spans="2:16" x14ac:dyDescent="0.2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M1227" s="10"/>
      <c r="N1227" s="1"/>
      <c r="O1227" s="1"/>
      <c r="P1227"/>
    </row>
    <row r="1228" spans="2:16" x14ac:dyDescent="0.2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M1228" s="10"/>
      <c r="N1228" s="1"/>
      <c r="O1228" s="1"/>
      <c r="P1228"/>
    </row>
    <row r="1229" spans="2:16" x14ac:dyDescent="0.2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M1229" s="10"/>
      <c r="N1229" s="1"/>
      <c r="O1229" s="1"/>
      <c r="P1229"/>
    </row>
    <row r="1230" spans="2:16" x14ac:dyDescent="0.2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M1230" s="10"/>
      <c r="N1230" s="1"/>
      <c r="O1230" s="1"/>
      <c r="P1230"/>
    </row>
    <row r="1231" spans="2:16" x14ac:dyDescent="0.2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M1231" s="10"/>
      <c r="N1231" s="1"/>
      <c r="O1231" s="1"/>
      <c r="P1231"/>
    </row>
    <row r="1232" spans="2:16" x14ac:dyDescent="0.2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M1232" s="10"/>
      <c r="N1232" s="1"/>
      <c r="O1232" s="1"/>
      <c r="P1232"/>
    </row>
    <row r="1233" spans="2:16" x14ac:dyDescent="0.2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M1233" s="10"/>
      <c r="N1233" s="1"/>
      <c r="O1233" s="1"/>
      <c r="P1233"/>
    </row>
    <row r="1234" spans="2:16" x14ac:dyDescent="0.2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M1234" s="10"/>
      <c r="N1234" s="1"/>
      <c r="O1234" s="1"/>
      <c r="P1234"/>
    </row>
    <row r="1235" spans="2:16" x14ac:dyDescent="0.2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M1235" s="10"/>
      <c r="N1235" s="1"/>
      <c r="O1235" s="1"/>
      <c r="P1235"/>
    </row>
    <row r="1236" spans="2:16" x14ac:dyDescent="0.2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M1236" s="10"/>
      <c r="N1236" s="1"/>
      <c r="O1236" s="1"/>
      <c r="P1236"/>
    </row>
    <row r="1237" spans="2:16" x14ac:dyDescent="0.2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M1237" s="10"/>
      <c r="N1237" s="1"/>
      <c r="O1237" s="1"/>
      <c r="P1237"/>
    </row>
    <row r="1238" spans="2:16" x14ac:dyDescent="0.2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M1238" s="10"/>
      <c r="N1238" s="1"/>
      <c r="O1238" s="1"/>
      <c r="P1238"/>
    </row>
    <row r="1239" spans="2:16" x14ac:dyDescent="0.2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M1239" s="10"/>
      <c r="N1239" s="1"/>
      <c r="O1239" s="1"/>
      <c r="P1239"/>
    </row>
    <row r="1240" spans="2:16" x14ac:dyDescent="0.2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M1240" s="10"/>
      <c r="N1240" s="1"/>
      <c r="O1240" s="1"/>
      <c r="P1240"/>
    </row>
    <row r="1241" spans="2:16" x14ac:dyDescent="0.2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M1241" s="10"/>
      <c r="N1241" s="1"/>
      <c r="O1241" s="1"/>
      <c r="P1241"/>
    </row>
    <row r="1242" spans="2:16" x14ac:dyDescent="0.2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M1242" s="10"/>
      <c r="N1242" s="1"/>
      <c r="O1242" s="1"/>
      <c r="P1242"/>
    </row>
    <row r="1243" spans="2:16" x14ac:dyDescent="0.2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M1243" s="10"/>
      <c r="N1243" s="1"/>
      <c r="O1243" s="1"/>
      <c r="P1243"/>
    </row>
    <row r="1244" spans="2:16" x14ac:dyDescent="0.2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M1244" s="10"/>
      <c r="N1244" s="1"/>
      <c r="O1244" s="1"/>
      <c r="P1244"/>
    </row>
    <row r="1245" spans="2:16" x14ac:dyDescent="0.2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M1245" s="10"/>
      <c r="N1245" s="1"/>
      <c r="O1245" s="1"/>
      <c r="P1245"/>
    </row>
    <row r="1246" spans="2:16" x14ac:dyDescent="0.2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M1246" s="10"/>
      <c r="N1246" s="1"/>
      <c r="O1246" s="1"/>
      <c r="P1246"/>
    </row>
    <row r="1247" spans="2:16" x14ac:dyDescent="0.2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M1247" s="10"/>
      <c r="N1247" s="1"/>
      <c r="O1247" s="1"/>
      <c r="P1247"/>
    </row>
    <row r="1248" spans="2:16" x14ac:dyDescent="0.2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M1248" s="10"/>
      <c r="N1248" s="1"/>
      <c r="O1248" s="1"/>
      <c r="P1248"/>
    </row>
    <row r="1249" spans="2:16" x14ac:dyDescent="0.2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M1249" s="10"/>
      <c r="N1249" s="1"/>
      <c r="O1249" s="1"/>
      <c r="P1249"/>
    </row>
    <row r="1250" spans="2:16" x14ac:dyDescent="0.2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M1250" s="10"/>
      <c r="N1250" s="1"/>
      <c r="O1250" s="1"/>
      <c r="P1250"/>
    </row>
    <row r="1251" spans="2:16" x14ac:dyDescent="0.2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M1251" s="10"/>
      <c r="N1251" s="1"/>
      <c r="O1251" s="1"/>
      <c r="P1251"/>
    </row>
    <row r="1252" spans="2:16" x14ac:dyDescent="0.2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M1252" s="10"/>
      <c r="N1252" s="1"/>
      <c r="O1252" s="1"/>
      <c r="P1252"/>
    </row>
    <row r="1253" spans="2:16" x14ac:dyDescent="0.2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M1253" s="10"/>
      <c r="N1253" s="1"/>
      <c r="O1253" s="1"/>
      <c r="P1253"/>
    </row>
    <row r="1254" spans="2:16" x14ac:dyDescent="0.2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M1254" s="10"/>
      <c r="N1254" s="1"/>
      <c r="O1254" s="1"/>
      <c r="P1254"/>
    </row>
    <row r="1255" spans="2:16" x14ac:dyDescent="0.2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M1255" s="10"/>
      <c r="N1255" s="1"/>
      <c r="O1255" s="1"/>
      <c r="P1255"/>
    </row>
    <row r="1256" spans="2:16" x14ac:dyDescent="0.2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M1256" s="10"/>
      <c r="N1256" s="1"/>
      <c r="O1256" s="1"/>
      <c r="P1256"/>
    </row>
    <row r="1257" spans="2:16" x14ac:dyDescent="0.2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M1257" s="10"/>
      <c r="N1257" s="1"/>
      <c r="O1257" s="1"/>
      <c r="P1257"/>
    </row>
    <row r="1258" spans="2:16" x14ac:dyDescent="0.2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M1258" s="10"/>
      <c r="N1258" s="1"/>
      <c r="O1258" s="1"/>
      <c r="P1258"/>
    </row>
    <row r="1259" spans="2:16" x14ac:dyDescent="0.2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M1259" s="10"/>
      <c r="N1259" s="1"/>
      <c r="O1259" s="1"/>
      <c r="P1259"/>
    </row>
    <row r="1260" spans="2:16" x14ac:dyDescent="0.2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M1260" s="10"/>
      <c r="N1260" s="1"/>
      <c r="O1260" s="1"/>
      <c r="P1260"/>
    </row>
    <row r="1261" spans="2:16" x14ac:dyDescent="0.2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M1261" s="10"/>
      <c r="N1261" s="1"/>
      <c r="O1261" s="1"/>
      <c r="P1261"/>
    </row>
    <row r="1262" spans="2:16" x14ac:dyDescent="0.2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M1262" s="10"/>
      <c r="N1262" s="1"/>
      <c r="O1262" s="1"/>
      <c r="P1262"/>
    </row>
    <row r="1263" spans="2:16" x14ac:dyDescent="0.2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M1263" s="10"/>
      <c r="N1263" s="1"/>
      <c r="O1263" s="1"/>
      <c r="P1263"/>
    </row>
    <row r="1264" spans="2:16" x14ac:dyDescent="0.2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M1264" s="10"/>
      <c r="N1264" s="1"/>
      <c r="O1264" s="1"/>
      <c r="P1264"/>
    </row>
    <row r="1265" spans="2:16" x14ac:dyDescent="0.2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M1265" s="10"/>
      <c r="N1265" s="1"/>
      <c r="O1265" s="1"/>
      <c r="P1265"/>
    </row>
    <row r="1266" spans="2:16" x14ac:dyDescent="0.2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M1266" s="10"/>
      <c r="N1266" s="1"/>
      <c r="O1266" s="1"/>
      <c r="P1266"/>
    </row>
    <row r="1267" spans="2:16" x14ac:dyDescent="0.2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M1267" s="10"/>
      <c r="N1267" s="1"/>
      <c r="O1267" s="1"/>
      <c r="P1267"/>
    </row>
    <row r="1268" spans="2:16" x14ac:dyDescent="0.2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M1268" s="10"/>
      <c r="N1268" s="1"/>
      <c r="O1268" s="1"/>
      <c r="P1268"/>
    </row>
    <row r="1269" spans="2:16" x14ac:dyDescent="0.2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M1269" s="10"/>
      <c r="N1269" s="1"/>
      <c r="O1269" s="1"/>
      <c r="P1269"/>
    </row>
    <row r="1270" spans="2:16" x14ac:dyDescent="0.2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M1270" s="10"/>
      <c r="N1270" s="1"/>
      <c r="O1270" s="1"/>
      <c r="P1270"/>
    </row>
    <row r="1271" spans="2:16" x14ac:dyDescent="0.2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M1271" s="10"/>
      <c r="N1271" s="1"/>
      <c r="O1271" s="1"/>
      <c r="P1271"/>
    </row>
    <row r="1272" spans="2:16" x14ac:dyDescent="0.2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M1272" s="10"/>
      <c r="N1272" s="1"/>
      <c r="O1272" s="1"/>
      <c r="P1272"/>
    </row>
    <row r="1273" spans="2:16" x14ac:dyDescent="0.2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M1273" s="10"/>
      <c r="N1273" s="1"/>
      <c r="O1273" s="1"/>
      <c r="P1273"/>
    </row>
    <row r="1274" spans="2:16" x14ac:dyDescent="0.2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M1274" s="10"/>
      <c r="N1274" s="1"/>
      <c r="O1274" s="1"/>
      <c r="P1274"/>
    </row>
    <row r="1275" spans="2:16" x14ac:dyDescent="0.2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M1275" s="10"/>
      <c r="N1275" s="1"/>
      <c r="O1275" s="1"/>
      <c r="P1275"/>
    </row>
    <row r="1276" spans="2:16" x14ac:dyDescent="0.2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M1276" s="10"/>
      <c r="N1276" s="1"/>
      <c r="O1276" s="1"/>
      <c r="P1276"/>
    </row>
    <row r="1277" spans="2:16" x14ac:dyDescent="0.2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M1277" s="10"/>
      <c r="N1277" s="1"/>
      <c r="O1277" s="1"/>
      <c r="P1277"/>
    </row>
    <row r="1278" spans="2:16" x14ac:dyDescent="0.2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M1278" s="10"/>
      <c r="N1278" s="1"/>
      <c r="O1278" s="1"/>
      <c r="P1278"/>
    </row>
    <row r="1279" spans="2:16" x14ac:dyDescent="0.2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M1279" s="10"/>
      <c r="N1279" s="1"/>
      <c r="O1279" s="1"/>
      <c r="P1279"/>
    </row>
    <row r="1280" spans="2:16" x14ac:dyDescent="0.2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M1280" s="10"/>
      <c r="N1280" s="1"/>
      <c r="O1280" s="1"/>
      <c r="P1280"/>
    </row>
    <row r="1281" spans="2:16" x14ac:dyDescent="0.2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M1281" s="10"/>
      <c r="N1281" s="1"/>
      <c r="O1281" s="1"/>
      <c r="P1281"/>
    </row>
    <row r="1282" spans="2:16" x14ac:dyDescent="0.2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M1282" s="10"/>
      <c r="N1282" s="1"/>
      <c r="O1282" s="1"/>
      <c r="P1282"/>
    </row>
    <row r="1283" spans="2:16" x14ac:dyDescent="0.2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M1283" s="10"/>
      <c r="N1283" s="1"/>
      <c r="O1283" s="1"/>
      <c r="P1283"/>
    </row>
    <row r="1284" spans="2:16" x14ac:dyDescent="0.2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M1284" s="10"/>
      <c r="N1284" s="1"/>
      <c r="O1284" s="1"/>
      <c r="P1284"/>
    </row>
    <row r="1285" spans="2:16" x14ac:dyDescent="0.2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M1285" s="10"/>
      <c r="N1285" s="1"/>
      <c r="O1285" s="1"/>
      <c r="P1285"/>
    </row>
    <row r="1286" spans="2:16" x14ac:dyDescent="0.2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M1286" s="10"/>
      <c r="N1286" s="1"/>
      <c r="O1286" s="1"/>
      <c r="P1286"/>
    </row>
    <row r="1287" spans="2:16" x14ac:dyDescent="0.2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M1287" s="10"/>
      <c r="N1287" s="1"/>
      <c r="O1287" s="1"/>
      <c r="P1287"/>
    </row>
    <row r="1288" spans="2:16" x14ac:dyDescent="0.2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M1288" s="10"/>
      <c r="N1288" s="1"/>
      <c r="O1288" s="1"/>
      <c r="P1288"/>
    </row>
    <row r="1289" spans="2:16" x14ac:dyDescent="0.2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M1289" s="10"/>
      <c r="N1289" s="1"/>
      <c r="O1289" s="1"/>
      <c r="P1289"/>
    </row>
    <row r="1290" spans="2:16" x14ac:dyDescent="0.2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M1290" s="10"/>
      <c r="N1290" s="1"/>
      <c r="O1290" s="1"/>
      <c r="P1290"/>
    </row>
    <row r="1291" spans="2:16" x14ac:dyDescent="0.2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M1291" s="10"/>
      <c r="N1291" s="1"/>
      <c r="O1291" s="1"/>
      <c r="P1291"/>
    </row>
    <row r="1292" spans="2:16" x14ac:dyDescent="0.2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M1292" s="10"/>
      <c r="N1292" s="1"/>
      <c r="O1292" s="1"/>
      <c r="P1292"/>
    </row>
    <row r="1293" spans="2:16" x14ac:dyDescent="0.2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M1293" s="10"/>
      <c r="N1293" s="1"/>
      <c r="O1293" s="1"/>
      <c r="P1293"/>
    </row>
    <row r="1294" spans="2:16" x14ac:dyDescent="0.2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M1294" s="10"/>
      <c r="N1294" s="1"/>
      <c r="O1294" s="1"/>
      <c r="P1294"/>
    </row>
    <row r="1295" spans="2:16" x14ac:dyDescent="0.2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M1295" s="10"/>
      <c r="N1295" s="1"/>
      <c r="O1295" s="1"/>
      <c r="P1295"/>
    </row>
    <row r="1296" spans="2:16" x14ac:dyDescent="0.2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M1296" s="10"/>
      <c r="N1296" s="1"/>
      <c r="O1296" s="1"/>
      <c r="P1296"/>
    </row>
    <row r="1297" spans="2:16" x14ac:dyDescent="0.2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M1297" s="10"/>
      <c r="N1297" s="1"/>
      <c r="O1297" s="1"/>
      <c r="P1297"/>
    </row>
    <row r="1298" spans="2:16" x14ac:dyDescent="0.2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M1298" s="10"/>
      <c r="N1298" s="1"/>
      <c r="O1298" s="1"/>
      <c r="P1298"/>
    </row>
    <row r="1299" spans="2:16" x14ac:dyDescent="0.2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M1299" s="10"/>
      <c r="N1299" s="1"/>
      <c r="O1299" s="1"/>
      <c r="P1299"/>
    </row>
    <row r="1300" spans="2:16" x14ac:dyDescent="0.2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M1300" s="10"/>
      <c r="N1300" s="1"/>
      <c r="O1300" s="1"/>
      <c r="P1300"/>
    </row>
    <row r="1301" spans="2:16" x14ac:dyDescent="0.2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M1301" s="10"/>
      <c r="N1301" s="1"/>
      <c r="O1301" s="1"/>
      <c r="P1301"/>
    </row>
    <row r="1302" spans="2:16" x14ac:dyDescent="0.2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M1302" s="10"/>
      <c r="N1302" s="1"/>
      <c r="O1302" s="1"/>
      <c r="P1302"/>
    </row>
    <row r="1303" spans="2:16" x14ac:dyDescent="0.2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M1303" s="10"/>
      <c r="N1303" s="1"/>
      <c r="O1303" s="1"/>
      <c r="P1303"/>
    </row>
    <row r="1304" spans="2:16" x14ac:dyDescent="0.2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M1304" s="10"/>
      <c r="N1304" s="1"/>
      <c r="O1304" s="1"/>
      <c r="P1304"/>
    </row>
    <row r="1305" spans="2:16" x14ac:dyDescent="0.2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M1305" s="10"/>
      <c r="N1305" s="1"/>
      <c r="O1305" s="1"/>
      <c r="P1305"/>
    </row>
    <row r="1306" spans="2:16" x14ac:dyDescent="0.2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M1306" s="10"/>
      <c r="N1306" s="1"/>
      <c r="O1306" s="1"/>
      <c r="P1306"/>
    </row>
    <row r="1307" spans="2:16" x14ac:dyDescent="0.2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M1307" s="10"/>
      <c r="N1307" s="1"/>
      <c r="O1307" s="1"/>
      <c r="P1307"/>
    </row>
    <row r="1308" spans="2:16" x14ac:dyDescent="0.2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M1308" s="10"/>
      <c r="N1308" s="1"/>
      <c r="O1308" s="1"/>
      <c r="P1308"/>
    </row>
    <row r="1309" spans="2:16" x14ac:dyDescent="0.2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M1309" s="10"/>
      <c r="N1309" s="1"/>
      <c r="O1309" s="1"/>
      <c r="P1309"/>
    </row>
    <row r="1310" spans="2:16" x14ac:dyDescent="0.2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M1310" s="10"/>
      <c r="N1310" s="1"/>
      <c r="O1310" s="1"/>
      <c r="P1310"/>
    </row>
    <row r="1311" spans="2:16" x14ac:dyDescent="0.2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M1311" s="10"/>
      <c r="N1311" s="1"/>
      <c r="O1311" s="1"/>
      <c r="P1311"/>
    </row>
    <row r="1312" spans="2:16" x14ac:dyDescent="0.2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M1312" s="10"/>
      <c r="N1312" s="1"/>
      <c r="O1312" s="1"/>
      <c r="P1312"/>
    </row>
    <row r="1313" spans="2:16" x14ac:dyDescent="0.2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M1313" s="10"/>
      <c r="N1313" s="1"/>
      <c r="O1313" s="1"/>
      <c r="P1313"/>
    </row>
    <row r="1314" spans="2:16" x14ac:dyDescent="0.2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M1314" s="10"/>
      <c r="N1314" s="1"/>
      <c r="O1314" s="1"/>
      <c r="P1314"/>
    </row>
    <row r="1315" spans="2:16" x14ac:dyDescent="0.2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M1315" s="10"/>
      <c r="N1315" s="1"/>
      <c r="O1315" s="1"/>
      <c r="P1315"/>
    </row>
    <row r="1316" spans="2:16" x14ac:dyDescent="0.2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M1316" s="10"/>
      <c r="N1316" s="1"/>
      <c r="O1316" s="1"/>
      <c r="P1316"/>
    </row>
    <row r="1317" spans="2:16" x14ac:dyDescent="0.2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M1317" s="10"/>
      <c r="N1317" s="1"/>
      <c r="O1317" s="1"/>
      <c r="P1317"/>
    </row>
    <row r="1318" spans="2:16" x14ac:dyDescent="0.2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M1318" s="10"/>
      <c r="N1318" s="1"/>
      <c r="O1318" s="1"/>
      <c r="P1318"/>
    </row>
    <row r="1319" spans="2:16" x14ac:dyDescent="0.2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M1319" s="10"/>
      <c r="N1319" s="1"/>
      <c r="O1319" s="1"/>
      <c r="P1319"/>
    </row>
    <row r="1320" spans="2:16" x14ac:dyDescent="0.2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M1320" s="10"/>
      <c r="N1320" s="1"/>
      <c r="O1320" s="1"/>
      <c r="P1320"/>
    </row>
    <row r="1321" spans="2:16" x14ac:dyDescent="0.2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M1321" s="10"/>
      <c r="N1321" s="1"/>
      <c r="O1321" s="1"/>
      <c r="P1321"/>
    </row>
    <row r="1322" spans="2:16" x14ac:dyDescent="0.2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M1322" s="10"/>
      <c r="N1322" s="1"/>
      <c r="O1322" s="1"/>
      <c r="P1322"/>
    </row>
    <row r="1323" spans="2:16" x14ac:dyDescent="0.2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M1323" s="10"/>
      <c r="N1323" s="1"/>
      <c r="O1323" s="1"/>
      <c r="P1323"/>
    </row>
    <row r="1324" spans="2:16" x14ac:dyDescent="0.2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M1324" s="10"/>
      <c r="N1324" s="1"/>
      <c r="O1324" s="1"/>
      <c r="P1324"/>
    </row>
    <row r="1325" spans="2:16" x14ac:dyDescent="0.2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M1325" s="10"/>
      <c r="N1325" s="1"/>
      <c r="O1325" s="1"/>
      <c r="P1325"/>
    </row>
    <row r="1326" spans="2:16" x14ac:dyDescent="0.2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M1326" s="10"/>
      <c r="N1326" s="1"/>
      <c r="O1326" s="1"/>
      <c r="P1326"/>
    </row>
    <row r="1327" spans="2:16" x14ac:dyDescent="0.2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M1327" s="10"/>
      <c r="N1327" s="1"/>
      <c r="O1327" s="1"/>
      <c r="P1327"/>
    </row>
    <row r="1328" spans="2:16" x14ac:dyDescent="0.2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M1328" s="10"/>
      <c r="N1328" s="1"/>
      <c r="O1328" s="1"/>
      <c r="P1328"/>
    </row>
    <row r="1329" spans="2:16" x14ac:dyDescent="0.2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M1329" s="10"/>
      <c r="N1329" s="1"/>
      <c r="O1329" s="1"/>
      <c r="P1329"/>
    </row>
    <row r="1330" spans="2:16" x14ac:dyDescent="0.2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M1330" s="10"/>
      <c r="N1330" s="1"/>
      <c r="O1330" s="1"/>
      <c r="P1330"/>
    </row>
    <row r="1331" spans="2:16" x14ac:dyDescent="0.2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M1331" s="10"/>
      <c r="N1331" s="1"/>
      <c r="O1331" s="1"/>
      <c r="P1331"/>
    </row>
    <row r="1332" spans="2:16" x14ac:dyDescent="0.2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M1332" s="10"/>
      <c r="N1332" s="1"/>
      <c r="O1332" s="1"/>
      <c r="P1332"/>
    </row>
    <row r="1333" spans="2:16" x14ac:dyDescent="0.2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M1333" s="10"/>
      <c r="N1333" s="1"/>
      <c r="O1333" s="1"/>
      <c r="P1333"/>
    </row>
    <row r="1334" spans="2:16" x14ac:dyDescent="0.2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M1334" s="10"/>
      <c r="N1334" s="1"/>
      <c r="O1334" s="1"/>
      <c r="P1334"/>
    </row>
    <row r="1335" spans="2:16" x14ac:dyDescent="0.2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M1335" s="10"/>
      <c r="N1335" s="1"/>
      <c r="O1335" s="1"/>
      <c r="P1335"/>
    </row>
    <row r="1336" spans="2:16" x14ac:dyDescent="0.2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M1336" s="10"/>
      <c r="N1336" s="1"/>
      <c r="O1336" s="1"/>
      <c r="P1336"/>
    </row>
    <row r="1337" spans="2:16" x14ac:dyDescent="0.2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M1337" s="10"/>
      <c r="N1337" s="1"/>
      <c r="O1337" s="1"/>
      <c r="P1337"/>
    </row>
    <row r="1338" spans="2:16" x14ac:dyDescent="0.2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M1338" s="10"/>
      <c r="N1338" s="1"/>
      <c r="O1338" s="1"/>
      <c r="P1338"/>
    </row>
    <row r="1339" spans="2:16" x14ac:dyDescent="0.2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M1339" s="10"/>
      <c r="N1339" s="1"/>
      <c r="O1339" s="1"/>
      <c r="P1339"/>
    </row>
    <row r="1340" spans="2:16" x14ac:dyDescent="0.2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M1340" s="10"/>
      <c r="N1340" s="1"/>
      <c r="O1340" s="1"/>
      <c r="P1340"/>
    </row>
    <row r="1341" spans="2:16" x14ac:dyDescent="0.2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M1341" s="10"/>
      <c r="N1341" s="1"/>
      <c r="O1341" s="1"/>
      <c r="P1341"/>
    </row>
    <row r="1342" spans="2:16" x14ac:dyDescent="0.2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M1342" s="10"/>
      <c r="N1342" s="1"/>
      <c r="O1342" s="1"/>
      <c r="P1342"/>
    </row>
    <row r="1343" spans="2:16" x14ac:dyDescent="0.2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M1343" s="10"/>
      <c r="N1343" s="1"/>
      <c r="O1343" s="1"/>
      <c r="P1343"/>
    </row>
    <row r="1344" spans="2:16" x14ac:dyDescent="0.2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M1344" s="10"/>
      <c r="N1344" s="1"/>
      <c r="O1344" s="1"/>
      <c r="P1344"/>
    </row>
    <row r="1345" spans="2:16" x14ac:dyDescent="0.2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M1345" s="10"/>
      <c r="N1345" s="1"/>
      <c r="O1345" s="1"/>
      <c r="P1345"/>
    </row>
    <row r="1346" spans="2:16" x14ac:dyDescent="0.2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M1346" s="10"/>
      <c r="N1346" s="1"/>
      <c r="O1346" s="1"/>
      <c r="P1346"/>
    </row>
    <row r="1347" spans="2:16" x14ac:dyDescent="0.2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M1347" s="10"/>
      <c r="N1347" s="1"/>
      <c r="O1347" s="1"/>
      <c r="P1347"/>
    </row>
    <row r="1348" spans="2:16" x14ac:dyDescent="0.2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M1348" s="10"/>
      <c r="N1348" s="1"/>
      <c r="O1348" s="1"/>
      <c r="P1348"/>
    </row>
    <row r="1349" spans="2:16" x14ac:dyDescent="0.2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M1349" s="10"/>
      <c r="N1349" s="1"/>
      <c r="O1349" s="1"/>
      <c r="P1349"/>
    </row>
    <row r="1350" spans="2:16" x14ac:dyDescent="0.2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M1350" s="10"/>
      <c r="N1350" s="1"/>
      <c r="O1350" s="1"/>
      <c r="P1350"/>
    </row>
    <row r="1351" spans="2:16" x14ac:dyDescent="0.2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M1351" s="10"/>
      <c r="N1351" s="1"/>
      <c r="O1351" s="1"/>
      <c r="P1351"/>
    </row>
    <row r="1352" spans="2:16" x14ac:dyDescent="0.2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M1352" s="10"/>
      <c r="N1352" s="1"/>
      <c r="O1352" s="1"/>
      <c r="P1352"/>
    </row>
    <row r="1353" spans="2:16" x14ac:dyDescent="0.2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M1353" s="10"/>
      <c r="N1353" s="1"/>
      <c r="O1353" s="1"/>
      <c r="P1353"/>
    </row>
    <row r="1354" spans="2:16" x14ac:dyDescent="0.2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M1354" s="10"/>
      <c r="N1354" s="1"/>
      <c r="O1354" s="1"/>
      <c r="P1354"/>
    </row>
    <row r="1355" spans="2:16" x14ac:dyDescent="0.2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M1355" s="10"/>
      <c r="N1355" s="1"/>
      <c r="O1355" s="1"/>
      <c r="P1355"/>
    </row>
    <row r="1356" spans="2:16" x14ac:dyDescent="0.2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M1356" s="10"/>
      <c r="N1356" s="1"/>
      <c r="O1356" s="1"/>
      <c r="P1356"/>
    </row>
    <row r="1357" spans="2:16" x14ac:dyDescent="0.2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M1357" s="10"/>
      <c r="N1357" s="1"/>
      <c r="O1357" s="1"/>
      <c r="P1357"/>
    </row>
    <row r="1358" spans="2:16" x14ac:dyDescent="0.2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M1358" s="10"/>
      <c r="N1358" s="1"/>
      <c r="O1358" s="1"/>
      <c r="P1358"/>
    </row>
    <row r="1359" spans="2:16" x14ac:dyDescent="0.2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M1359" s="10"/>
      <c r="N1359" s="1"/>
      <c r="O1359" s="1"/>
      <c r="P1359"/>
    </row>
    <row r="1360" spans="2:16" x14ac:dyDescent="0.2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M1360" s="10"/>
      <c r="N1360" s="1"/>
      <c r="O1360" s="1"/>
      <c r="P1360"/>
    </row>
    <row r="1361" spans="2:16" x14ac:dyDescent="0.2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M1361" s="10"/>
      <c r="N1361" s="1"/>
      <c r="O1361" s="1"/>
      <c r="P1361"/>
    </row>
    <row r="1362" spans="2:16" x14ac:dyDescent="0.2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M1362" s="10"/>
      <c r="N1362" s="1"/>
      <c r="O1362" s="1"/>
      <c r="P1362"/>
    </row>
    <row r="1363" spans="2:16" x14ac:dyDescent="0.2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M1363" s="10"/>
      <c r="N1363" s="1"/>
      <c r="O1363" s="1"/>
      <c r="P1363"/>
    </row>
    <row r="1364" spans="2:16" x14ac:dyDescent="0.2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M1364" s="10"/>
      <c r="N1364" s="1"/>
      <c r="O1364" s="1"/>
      <c r="P1364"/>
    </row>
    <row r="1365" spans="2:16" x14ac:dyDescent="0.2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M1365" s="10"/>
      <c r="N1365" s="1"/>
      <c r="O1365" s="1"/>
      <c r="P1365"/>
    </row>
    <row r="1366" spans="2:16" x14ac:dyDescent="0.2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M1366" s="10"/>
      <c r="N1366" s="1"/>
      <c r="O1366" s="1"/>
      <c r="P1366"/>
    </row>
    <row r="1367" spans="2:16" x14ac:dyDescent="0.2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M1367" s="10"/>
      <c r="N1367" s="1"/>
      <c r="O1367" s="1"/>
      <c r="P1367"/>
    </row>
    <row r="1368" spans="2:16" x14ac:dyDescent="0.2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M1368" s="10"/>
      <c r="N1368" s="1"/>
      <c r="O1368" s="1"/>
      <c r="P1368"/>
    </row>
    <row r="1369" spans="2:16" x14ac:dyDescent="0.2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M1369" s="10"/>
      <c r="N1369" s="1"/>
      <c r="O1369" s="1"/>
      <c r="P1369"/>
    </row>
    <row r="1370" spans="2:16" x14ac:dyDescent="0.2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M1370" s="10"/>
      <c r="N1370" s="1"/>
      <c r="O1370" s="1"/>
      <c r="P1370"/>
    </row>
    <row r="1371" spans="2:16" x14ac:dyDescent="0.2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M1371" s="10"/>
      <c r="N1371" s="1"/>
      <c r="O1371" s="1"/>
      <c r="P1371"/>
    </row>
    <row r="1372" spans="2:16" x14ac:dyDescent="0.2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M1372" s="10"/>
      <c r="N1372" s="1"/>
      <c r="O1372" s="1"/>
      <c r="P1372"/>
    </row>
    <row r="1373" spans="2:16" x14ac:dyDescent="0.2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M1373" s="10"/>
      <c r="N1373" s="1"/>
      <c r="O1373" s="1"/>
      <c r="P1373"/>
    </row>
    <row r="1374" spans="2:16" x14ac:dyDescent="0.2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M1374" s="10"/>
      <c r="N1374" s="1"/>
      <c r="O1374" s="1"/>
      <c r="P1374"/>
    </row>
    <row r="1375" spans="2:16" x14ac:dyDescent="0.2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M1375" s="10"/>
      <c r="N1375" s="1"/>
      <c r="O1375" s="1"/>
      <c r="P1375"/>
    </row>
    <row r="1376" spans="2:16" x14ac:dyDescent="0.2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M1376" s="10"/>
      <c r="N1376" s="1"/>
      <c r="O1376" s="1"/>
      <c r="P1376"/>
    </row>
    <row r="1377" spans="2:16" x14ac:dyDescent="0.2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M1377" s="10"/>
      <c r="N1377" s="1"/>
      <c r="O1377" s="1"/>
      <c r="P1377"/>
    </row>
    <row r="1378" spans="2:16" x14ac:dyDescent="0.2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M1378" s="10"/>
      <c r="N1378" s="1"/>
      <c r="O1378" s="1"/>
      <c r="P1378"/>
    </row>
    <row r="1379" spans="2:16" x14ac:dyDescent="0.2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M1379" s="10"/>
      <c r="N1379" s="1"/>
      <c r="O1379" s="1"/>
      <c r="P1379"/>
    </row>
    <row r="1380" spans="2:16" x14ac:dyDescent="0.2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M1380" s="10"/>
      <c r="N1380" s="1"/>
      <c r="O1380" s="1"/>
      <c r="P1380"/>
    </row>
    <row r="1381" spans="2:16" x14ac:dyDescent="0.2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M1381" s="10"/>
      <c r="N1381" s="1"/>
      <c r="O1381" s="1"/>
      <c r="P1381"/>
    </row>
    <row r="1382" spans="2:16" x14ac:dyDescent="0.2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M1382" s="10"/>
      <c r="N1382" s="1"/>
      <c r="O1382" s="1"/>
      <c r="P1382"/>
    </row>
    <row r="1383" spans="2:16" x14ac:dyDescent="0.2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M1383" s="10"/>
      <c r="N1383" s="1"/>
      <c r="O1383" s="1"/>
      <c r="P1383"/>
    </row>
    <row r="1384" spans="2:16" x14ac:dyDescent="0.2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M1384" s="10"/>
      <c r="N1384" s="1"/>
      <c r="O1384" s="1"/>
      <c r="P1384"/>
    </row>
    <row r="1385" spans="2:16" x14ac:dyDescent="0.2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M1385" s="10"/>
      <c r="N1385" s="1"/>
      <c r="O1385" s="1"/>
      <c r="P1385"/>
    </row>
    <row r="1386" spans="2:16" x14ac:dyDescent="0.2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M1386" s="10"/>
      <c r="N1386" s="1"/>
      <c r="O1386" s="1"/>
      <c r="P1386"/>
    </row>
    <row r="1387" spans="2:16" x14ac:dyDescent="0.2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M1387" s="10"/>
      <c r="N1387" s="1"/>
      <c r="O1387" s="1"/>
      <c r="P1387"/>
    </row>
    <row r="1388" spans="2:16" x14ac:dyDescent="0.2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M1388" s="10"/>
      <c r="N1388" s="1"/>
      <c r="O1388" s="1"/>
      <c r="P1388"/>
    </row>
    <row r="1389" spans="2:16" x14ac:dyDescent="0.2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M1389" s="10"/>
      <c r="N1389" s="1"/>
      <c r="O1389" s="1"/>
      <c r="P1389"/>
    </row>
    <row r="1390" spans="2:16" x14ac:dyDescent="0.2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M1390" s="10"/>
      <c r="N1390" s="1"/>
      <c r="O1390" s="1"/>
      <c r="P1390"/>
    </row>
    <row r="1391" spans="2:16" x14ac:dyDescent="0.2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M1391" s="10"/>
      <c r="N1391" s="1"/>
      <c r="O1391" s="1"/>
      <c r="P1391"/>
    </row>
    <row r="1392" spans="2:16" x14ac:dyDescent="0.2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M1392" s="10"/>
      <c r="N1392" s="1"/>
      <c r="O1392" s="1"/>
      <c r="P1392"/>
    </row>
    <row r="1393" spans="2:16" x14ac:dyDescent="0.2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M1393" s="10"/>
      <c r="N1393" s="1"/>
      <c r="O1393" s="1"/>
      <c r="P1393"/>
    </row>
    <row r="1394" spans="2:16" x14ac:dyDescent="0.2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M1394" s="10"/>
      <c r="N1394" s="1"/>
      <c r="O1394" s="1"/>
      <c r="P1394"/>
    </row>
    <row r="1395" spans="2:16" x14ac:dyDescent="0.2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M1395" s="10"/>
      <c r="N1395" s="1"/>
      <c r="O1395" s="1"/>
      <c r="P1395"/>
    </row>
    <row r="1396" spans="2:16" x14ac:dyDescent="0.2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M1396" s="10"/>
      <c r="N1396" s="1"/>
      <c r="O1396" s="1"/>
      <c r="P1396"/>
    </row>
    <row r="1397" spans="2:16" x14ac:dyDescent="0.2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M1397" s="10"/>
      <c r="N1397" s="1"/>
      <c r="O1397" s="1"/>
      <c r="P1397"/>
    </row>
    <row r="1398" spans="2:16" x14ac:dyDescent="0.2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M1398" s="10"/>
      <c r="N1398" s="1"/>
      <c r="O1398" s="1"/>
      <c r="P1398"/>
    </row>
    <row r="1399" spans="2:16" x14ac:dyDescent="0.2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M1399" s="10"/>
      <c r="N1399" s="1"/>
      <c r="O1399" s="1"/>
      <c r="P1399"/>
    </row>
    <row r="1400" spans="2:16" x14ac:dyDescent="0.2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M1400" s="10"/>
      <c r="N1400" s="1"/>
      <c r="O1400" s="1"/>
      <c r="P1400"/>
    </row>
    <row r="1401" spans="2:16" x14ac:dyDescent="0.2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M1401" s="10"/>
      <c r="N1401" s="1"/>
      <c r="O1401" s="1"/>
      <c r="P1401"/>
    </row>
    <row r="1402" spans="2:16" x14ac:dyDescent="0.2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M1402" s="10"/>
      <c r="N1402" s="1"/>
      <c r="O1402" s="1"/>
      <c r="P1402"/>
    </row>
    <row r="1403" spans="2:16" x14ac:dyDescent="0.2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M1403" s="10"/>
      <c r="N1403" s="1"/>
      <c r="O1403" s="1"/>
      <c r="P1403"/>
    </row>
    <row r="1404" spans="2:16" x14ac:dyDescent="0.2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M1404" s="10"/>
      <c r="N1404" s="1"/>
      <c r="O1404" s="1"/>
      <c r="P1404"/>
    </row>
    <row r="1405" spans="2:16" x14ac:dyDescent="0.2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M1405" s="10"/>
      <c r="N1405" s="1"/>
      <c r="O1405" s="1"/>
      <c r="P1405"/>
    </row>
    <row r="1406" spans="2:16" x14ac:dyDescent="0.2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M1406" s="10"/>
      <c r="N1406" s="1"/>
      <c r="O1406" s="1"/>
      <c r="P1406"/>
    </row>
    <row r="1407" spans="2:16" x14ac:dyDescent="0.2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M1407" s="10"/>
      <c r="N1407" s="1"/>
      <c r="O1407" s="1"/>
      <c r="P1407"/>
    </row>
    <row r="1408" spans="2:16" x14ac:dyDescent="0.2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M1408" s="10"/>
      <c r="N1408" s="1"/>
      <c r="O1408" s="1"/>
      <c r="P1408"/>
    </row>
    <row r="1409" spans="2:16" x14ac:dyDescent="0.2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M1409" s="10"/>
      <c r="N1409" s="1"/>
      <c r="O1409" s="1"/>
      <c r="P1409"/>
    </row>
    <row r="1410" spans="2:16" x14ac:dyDescent="0.2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M1410" s="10"/>
      <c r="N1410" s="1"/>
      <c r="O1410" s="1"/>
      <c r="P1410"/>
    </row>
    <row r="1411" spans="2:16" x14ac:dyDescent="0.2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M1411" s="10"/>
      <c r="N1411" s="1"/>
      <c r="O1411" s="1"/>
      <c r="P1411"/>
    </row>
    <row r="1412" spans="2:16" x14ac:dyDescent="0.2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M1412" s="10"/>
      <c r="N1412" s="1"/>
      <c r="O1412" s="1"/>
      <c r="P1412"/>
    </row>
    <row r="1413" spans="2:16" x14ac:dyDescent="0.2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M1413" s="10"/>
      <c r="N1413" s="1"/>
      <c r="O1413" s="1"/>
      <c r="P1413"/>
    </row>
    <row r="1414" spans="2:16" x14ac:dyDescent="0.2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M1414" s="10"/>
      <c r="N1414" s="1"/>
      <c r="O1414" s="1"/>
      <c r="P1414"/>
    </row>
    <row r="1415" spans="2:16" x14ac:dyDescent="0.2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M1415" s="10"/>
      <c r="N1415" s="1"/>
      <c r="O1415" s="1"/>
      <c r="P1415"/>
    </row>
    <row r="1416" spans="2:16" x14ac:dyDescent="0.2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M1416" s="10"/>
      <c r="N1416" s="1"/>
      <c r="O1416" s="1"/>
      <c r="P1416"/>
    </row>
    <row r="1417" spans="2:16" x14ac:dyDescent="0.2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M1417" s="10"/>
      <c r="N1417" s="1"/>
      <c r="O1417" s="1"/>
      <c r="P1417"/>
    </row>
    <row r="1418" spans="2:16" x14ac:dyDescent="0.2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M1418" s="10"/>
      <c r="N1418" s="1"/>
      <c r="O1418" s="1"/>
      <c r="P1418"/>
    </row>
    <row r="1419" spans="2:16" x14ac:dyDescent="0.2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M1419" s="10"/>
      <c r="N1419" s="1"/>
      <c r="O1419" s="1"/>
      <c r="P1419"/>
    </row>
    <row r="1420" spans="2:16" x14ac:dyDescent="0.2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M1420" s="10"/>
      <c r="N1420" s="1"/>
      <c r="O1420" s="1"/>
      <c r="P1420"/>
    </row>
    <row r="1421" spans="2:16" x14ac:dyDescent="0.2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M1421" s="10"/>
      <c r="N1421" s="1"/>
      <c r="O1421" s="1"/>
      <c r="P1421"/>
    </row>
    <row r="1422" spans="2:16" x14ac:dyDescent="0.2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M1422" s="10"/>
      <c r="N1422" s="1"/>
      <c r="O1422" s="1"/>
      <c r="P1422"/>
    </row>
    <row r="1423" spans="2:16" x14ac:dyDescent="0.2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M1423" s="10"/>
      <c r="N1423" s="1"/>
      <c r="O1423" s="1"/>
      <c r="P1423"/>
    </row>
    <row r="1424" spans="2:16" x14ac:dyDescent="0.2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M1424" s="10"/>
      <c r="N1424" s="1"/>
      <c r="O1424" s="1"/>
      <c r="P1424"/>
    </row>
    <row r="1425" spans="2:16" x14ac:dyDescent="0.2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M1425" s="10"/>
      <c r="N1425" s="1"/>
      <c r="O1425" s="1"/>
      <c r="P1425"/>
    </row>
    <row r="1426" spans="2:16" x14ac:dyDescent="0.2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M1426" s="10"/>
      <c r="N1426" s="1"/>
      <c r="O1426" s="1"/>
      <c r="P1426"/>
    </row>
    <row r="1427" spans="2:16" x14ac:dyDescent="0.2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M1427" s="10"/>
      <c r="N1427" s="1"/>
      <c r="O1427" s="1"/>
      <c r="P1427"/>
    </row>
    <row r="1428" spans="2:16" x14ac:dyDescent="0.2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M1428" s="10"/>
      <c r="N1428" s="1"/>
      <c r="O1428" s="1"/>
      <c r="P1428"/>
    </row>
    <row r="1429" spans="2:16" x14ac:dyDescent="0.2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M1429" s="10"/>
      <c r="N1429" s="1"/>
      <c r="O1429" s="1"/>
      <c r="P1429"/>
    </row>
    <row r="1430" spans="2:16" x14ac:dyDescent="0.2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M1430" s="10"/>
      <c r="N1430" s="1"/>
      <c r="O1430" s="1"/>
      <c r="P1430"/>
    </row>
    <row r="1431" spans="2:16" x14ac:dyDescent="0.2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M1431" s="10"/>
      <c r="N1431" s="1"/>
      <c r="O1431" s="1"/>
      <c r="P1431"/>
    </row>
    <row r="1432" spans="2:16" x14ac:dyDescent="0.2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M1432" s="10"/>
      <c r="N1432" s="1"/>
      <c r="O1432" s="1"/>
      <c r="P1432"/>
    </row>
    <row r="1433" spans="2:16" x14ac:dyDescent="0.2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M1433" s="10"/>
      <c r="N1433" s="1"/>
      <c r="O1433" s="1"/>
      <c r="P1433"/>
    </row>
    <row r="1434" spans="2:16" x14ac:dyDescent="0.2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M1434" s="10"/>
      <c r="N1434" s="1"/>
      <c r="O1434" s="1"/>
      <c r="P1434"/>
    </row>
    <row r="1435" spans="2:16" x14ac:dyDescent="0.2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M1435" s="10"/>
      <c r="N1435" s="1"/>
      <c r="O1435" s="1"/>
      <c r="P1435"/>
    </row>
    <row r="1436" spans="2:16" x14ac:dyDescent="0.2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M1436" s="10"/>
      <c r="N1436" s="1"/>
      <c r="O1436" s="1"/>
      <c r="P1436"/>
    </row>
    <row r="1437" spans="2:16" x14ac:dyDescent="0.2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M1437" s="10"/>
      <c r="N1437" s="1"/>
      <c r="O1437" s="1"/>
      <c r="P1437"/>
    </row>
    <row r="1438" spans="2:16" x14ac:dyDescent="0.2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M1438" s="10"/>
      <c r="N1438" s="1"/>
      <c r="O1438" s="1"/>
      <c r="P1438"/>
    </row>
    <row r="1439" spans="2:16" x14ac:dyDescent="0.2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M1439" s="10"/>
      <c r="N1439" s="1"/>
      <c r="O1439" s="1"/>
      <c r="P1439"/>
    </row>
    <row r="1440" spans="2:16" x14ac:dyDescent="0.2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M1440" s="10"/>
      <c r="N1440" s="1"/>
      <c r="O1440" s="1"/>
      <c r="P1440"/>
    </row>
    <row r="1441" spans="2:16" x14ac:dyDescent="0.2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M1441" s="10"/>
      <c r="N1441" s="1"/>
      <c r="O1441" s="1"/>
      <c r="P1441"/>
    </row>
    <row r="1442" spans="2:16" x14ac:dyDescent="0.2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M1442" s="10"/>
      <c r="N1442" s="1"/>
      <c r="O1442" s="1"/>
      <c r="P1442"/>
    </row>
    <row r="1443" spans="2:16" x14ac:dyDescent="0.2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M1443" s="10"/>
      <c r="N1443" s="1"/>
      <c r="O1443" s="1"/>
      <c r="P1443"/>
    </row>
    <row r="1444" spans="2:16" x14ac:dyDescent="0.2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M1444" s="10"/>
      <c r="N1444" s="1"/>
      <c r="O1444" s="1"/>
      <c r="P1444"/>
    </row>
    <row r="1445" spans="2:16" x14ac:dyDescent="0.2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M1445" s="10"/>
      <c r="N1445" s="1"/>
      <c r="O1445" s="1"/>
      <c r="P1445"/>
    </row>
    <row r="1446" spans="2:16" x14ac:dyDescent="0.2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M1446" s="10"/>
      <c r="N1446" s="1"/>
      <c r="O1446" s="1"/>
      <c r="P1446"/>
    </row>
    <row r="1447" spans="2:16" x14ac:dyDescent="0.2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M1447" s="10"/>
      <c r="N1447" s="1"/>
      <c r="O1447" s="1"/>
      <c r="P1447"/>
    </row>
    <row r="1448" spans="2:16" x14ac:dyDescent="0.2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M1448" s="10"/>
      <c r="N1448" s="1"/>
      <c r="O1448" s="1"/>
      <c r="P1448"/>
    </row>
    <row r="1449" spans="2:16" x14ac:dyDescent="0.2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M1449" s="10"/>
      <c r="N1449" s="1"/>
      <c r="O1449" s="1"/>
      <c r="P1449"/>
    </row>
    <row r="1450" spans="2:16" x14ac:dyDescent="0.2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M1450" s="10"/>
      <c r="N1450" s="1"/>
      <c r="O1450" s="1"/>
      <c r="P1450"/>
    </row>
    <row r="1451" spans="2:16" x14ac:dyDescent="0.2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M1451" s="10"/>
      <c r="N1451" s="1"/>
      <c r="O1451" s="1"/>
      <c r="P1451"/>
    </row>
    <row r="1452" spans="2:16" x14ac:dyDescent="0.2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M1452" s="10"/>
      <c r="N1452" s="1"/>
      <c r="O1452" s="1"/>
      <c r="P1452"/>
    </row>
    <row r="1453" spans="2:16" x14ac:dyDescent="0.2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M1453" s="10"/>
      <c r="N1453" s="1"/>
      <c r="O1453" s="1"/>
      <c r="P1453"/>
    </row>
    <row r="1454" spans="2:16" x14ac:dyDescent="0.2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M1454" s="10"/>
      <c r="N1454" s="1"/>
      <c r="O1454" s="1"/>
      <c r="P1454"/>
    </row>
    <row r="1455" spans="2:16" x14ac:dyDescent="0.2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M1455" s="10"/>
      <c r="N1455" s="1"/>
      <c r="O1455" s="1"/>
      <c r="P1455"/>
    </row>
    <row r="1456" spans="2:16" x14ac:dyDescent="0.2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M1456" s="10"/>
      <c r="N1456" s="1"/>
      <c r="O1456" s="1"/>
      <c r="P1456"/>
    </row>
    <row r="1457" spans="2:16" x14ac:dyDescent="0.2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M1457" s="10"/>
      <c r="N1457" s="1"/>
      <c r="O1457" s="1"/>
      <c r="P1457"/>
    </row>
    <row r="1458" spans="2:16" x14ac:dyDescent="0.2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M1458" s="10"/>
      <c r="N1458" s="1"/>
      <c r="O1458" s="1"/>
      <c r="P1458"/>
    </row>
    <row r="1459" spans="2:16" x14ac:dyDescent="0.2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M1459" s="10"/>
      <c r="N1459" s="1"/>
      <c r="O1459" s="1"/>
      <c r="P1459"/>
    </row>
    <row r="1460" spans="2:16" x14ac:dyDescent="0.2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M1460" s="10"/>
      <c r="N1460" s="1"/>
      <c r="O1460" s="1"/>
      <c r="P1460"/>
    </row>
    <row r="1461" spans="2:16" x14ac:dyDescent="0.2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M1461" s="10"/>
      <c r="N1461" s="1"/>
      <c r="O1461" s="1"/>
      <c r="P1461"/>
    </row>
    <row r="1462" spans="2:16" x14ac:dyDescent="0.2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M1462" s="10"/>
      <c r="N1462" s="1"/>
      <c r="O1462" s="1"/>
      <c r="P1462"/>
    </row>
    <row r="1463" spans="2:16" x14ac:dyDescent="0.2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M1463" s="10"/>
      <c r="N1463" s="1"/>
      <c r="O1463" s="1"/>
      <c r="P1463"/>
    </row>
    <row r="1464" spans="2:16" x14ac:dyDescent="0.2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M1464" s="10"/>
      <c r="N1464" s="1"/>
      <c r="O1464" s="1"/>
      <c r="P1464"/>
    </row>
    <row r="1465" spans="2:16" x14ac:dyDescent="0.2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M1465" s="10"/>
      <c r="N1465" s="1"/>
      <c r="O1465" s="1"/>
      <c r="P1465"/>
    </row>
    <row r="1466" spans="2:16" x14ac:dyDescent="0.2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M1466" s="10"/>
      <c r="N1466" s="1"/>
      <c r="O1466" s="1"/>
      <c r="P1466"/>
    </row>
    <row r="1467" spans="2:16" x14ac:dyDescent="0.2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M1467" s="10"/>
      <c r="N1467" s="1"/>
      <c r="O1467" s="1"/>
      <c r="P1467"/>
    </row>
    <row r="1468" spans="2:16" x14ac:dyDescent="0.2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M1468" s="10"/>
      <c r="N1468" s="1"/>
      <c r="O1468" s="1"/>
      <c r="P1468"/>
    </row>
    <row r="1469" spans="2:16" x14ac:dyDescent="0.2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M1469" s="10"/>
      <c r="N1469" s="1"/>
      <c r="O1469" s="1"/>
      <c r="P1469"/>
    </row>
    <row r="1470" spans="2:16" x14ac:dyDescent="0.2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M1470" s="10"/>
      <c r="N1470" s="1"/>
      <c r="O1470" s="1"/>
      <c r="P1470"/>
    </row>
    <row r="1471" spans="2:16" x14ac:dyDescent="0.2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M1471" s="10"/>
      <c r="N1471" s="1"/>
      <c r="O1471" s="1"/>
      <c r="P1471"/>
    </row>
    <row r="1472" spans="2:16" x14ac:dyDescent="0.2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M1472" s="10"/>
      <c r="N1472" s="1"/>
      <c r="O1472" s="1"/>
      <c r="P1472"/>
    </row>
    <row r="1473" spans="2:16" x14ac:dyDescent="0.2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M1473" s="10"/>
      <c r="N1473" s="1"/>
      <c r="O1473" s="1"/>
      <c r="P1473"/>
    </row>
    <row r="1474" spans="2:16" x14ac:dyDescent="0.2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M1474" s="10"/>
      <c r="N1474" s="1"/>
      <c r="O1474" s="1"/>
      <c r="P1474"/>
    </row>
    <row r="1475" spans="2:16" x14ac:dyDescent="0.2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M1475" s="10"/>
      <c r="N1475" s="1"/>
      <c r="O1475" s="1"/>
      <c r="P1475"/>
    </row>
    <row r="1476" spans="2:16" x14ac:dyDescent="0.2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M1476" s="10"/>
      <c r="N1476" s="1"/>
      <c r="O1476" s="1"/>
      <c r="P1476"/>
    </row>
    <row r="1477" spans="2:16" x14ac:dyDescent="0.2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M1477" s="10"/>
      <c r="N1477" s="1"/>
      <c r="O1477" s="1"/>
      <c r="P1477"/>
    </row>
    <row r="1478" spans="2:16" x14ac:dyDescent="0.2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M1478" s="10"/>
      <c r="N1478" s="1"/>
      <c r="O1478" s="1"/>
      <c r="P1478"/>
    </row>
    <row r="1479" spans="2:16" x14ac:dyDescent="0.2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M1479" s="10"/>
      <c r="N1479" s="1"/>
      <c r="O1479" s="1"/>
      <c r="P1479"/>
    </row>
    <row r="1480" spans="2:16" x14ac:dyDescent="0.2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M1480" s="10"/>
      <c r="N1480" s="1"/>
      <c r="O1480" s="1"/>
      <c r="P1480"/>
    </row>
    <row r="1481" spans="2:16" x14ac:dyDescent="0.2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M1481" s="10"/>
      <c r="N1481" s="1"/>
      <c r="O1481" s="1"/>
      <c r="P1481"/>
    </row>
    <row r="1482" spans="2:16" x14ac:dyDescent="0.2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M1482" s="10"/>
      <c r="N1482" s="1"/>
      <c r="O1482" s="1"/>
      <c r="P1482"/>
    </row>
    <row r="1483" spans="2:16" x14ac:dyDescent="0.2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M1483" s="10"/>
      <c r="N1483" s="1"/>
      <c r="O1483" s="1"/>
      <c r="P1483"/>
    </row>
    <row r="1484" spans="2:16" x14ac:dyDescent="0.2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M1484" s="10"/>
      <c r="N1484" s="1"/>
      <c r="O1484" s="1"/>
      <c r="P1484"/>
    </row>
    <row r="1485" spans="2:16" x14ac:dyDescent="0.2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M1485" s="10"/>
      <c r="N1485" s="1"/>
      <c r="O1485" s="1"/>
      <c r="P1485"/>
    </row>
    <row r="1486" spans="2:16" x14ac:dyDescent="0.2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M1486" s="10"/>
      <c r="N1486" s="1"/>
      <c r="O1486" s="1"/>
      <c r="P1486"/>
    </row>
    <row r="1487" spans="2:16" x14ac:dyDescent="0.2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M1487" s="10"/>
      <c r="N1487" s="1"/>
      <c r="O1487" s="1"/>
      <c r="P1487"/>
    </row>
    <row r="1488" spans="2:16" x14ac:dyDescent="0.2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M1488" s="10"/>
      <c r="N1488" s="1"/>
      <c r="O1488" s="1"/>
      <c r="P1488"/>
    </row>
    <row r="1489" spans="2:16" x14ac:dyDescent="0.2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M1489" s="10"/>
      <c r="N1489" s="1"/>
      <c r="O1489" s="1"/>
      <c r="P1489"/>
    </row>
    <row r="1490" spans="2:16" x14ac:dyDescent="0.2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M1490" s="10"/>
      <c r="N1490" s="1"/>
      <c r="O1490" s="1"/>
      <c r="P1490"/>
    </row>
    <row r="1491" spans="2:16" x14ac:dyDescent="0.2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M1491" s="10"/>
      <c r="N1491" s="1"/>
      <c r="O1491" s="1"/>
      <c r="P1491"/>
    </row>
    <row r="1492" spans="2:16" x14ac:dyDescent="0.2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M1492" s="10"/>
      <c r="N1492" s="1"/>
      <c r="O1492" s="1"/>
      <c r="P1492"/>
    </row>
    <row r="1493" spans="2:16" x14ac:dyDescent="0.2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M1493" s="10"/>
      <c r="N1493" s="1"/>
      <c r="O1493" s="1"/>
      <c r="P1493"/>
    </row>
    <row r="1494" spans="2:16" x14ac:dyDescent="0.2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M1494" s="10"/>
      <c r="N1494" s="1"/>
      <c r="O1494" s="1"/>
      <c r="P1494"/>
    </row>
    <row r="1495" spans="2:16" x14ac:dyDescent="0.2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M1495" s="10"/>
      <c r="N1495" s="1"/>
      <c r="O1495" s="1"/>
      <c r="P1495"/>
    </row>
    <row r="1496" spans="2:16" x14ac:dyDescent="0.2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M1496" s="10"/>
      <c r="N1496" s="1"/>
      <c r="O1496" s="1"/>
      <c r="P1496"/>
    </row>
    <row r="1497" spans="2:16" x14ac:dyDescent="0.2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M1497" s="10"/>
      <c r="N1497" s="1"/>
      <c r="O1497" s="1"/>
      <c r="P1497"/>
    </row>
    <row r="1498" spans="2:16" x14ac:dyDescent="0.2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M1498" s="10"/>
      <c r="N1498" s="1"/>
      <c r="O1498" s="1"/>
      <c r="P1498"/>
    </row>
    <row r="1499" spans="2:16" x14ac:dyDescent="0.2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M1499" s="10"/>
      <c r="N1499" s="1"/>
      <c r="O1499" s="1"/>
      <c r="P1499"/>
    </row>
    <row r="1500" spans="2:16" x14ac:dyDescent="0.2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M1500" s="10"/>
      <c r="N1500" s="1"/>
      <c r="O1500" s="1"/>
      <c r="P1500"/>
    </row>
    <row r="1501" spans="2:16" x14ac:dyDescent="0.2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M1501" s="10"/>
      <c r="N1501" s="1"/>
      <c r="O1501" s="1"/>
      <c r="P1501"/>
    </row>
    <row r="1502" spans="2:16" x14ac:dyDescent="0.2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M1502" s="10"/>
      <c r="N1502" s="1"/>
      <c r="O1502" s="1"/>
      <c r="P1502"/>
    </row>
    <row r="1503" spans="2:16" x14ac:dyDescent="0.2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M1503" s="10"/>
      <c r="N1503" s="1"/>
      <c r="O1503" s="1"/>
      <c r="P1503"/>
    </row>
    <row r="1504" spans="2:16" x14ac:dyDescent="0.2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M1504" s="10"/>
      <c r="N1504" s="1"/>
      <c r="O1504" s="1"/>
      <c r="P1504"/>
    </row>
    <row r="1505" spans="2:16" x14ac:dyDescent="0.2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M1505" s="10"/>
      <c r="N1505" s="1"/>
      <c r="O1505" s="1"/>
      <c r="P1505"/>
    </row>
    <row r="1506" spans="2:16" x14ac:dyDescent="0.2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M1506" s="10"/>
      <c r="N1506" s="1"/>
      <c r="O1506" s="1"/>
      <c r="P1506"/>
    </row>
    <row r="1507" spans="2:16" x14ac:dyDescent="0.2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M1507" s="10"/>
      <c r="N1507" s="1"/>
      <c r="O1507" s="1"/>
      <c r="P1507"/>
    </row>
    <row r="1508" spans="2:16" x14ac:dyDescent="0.2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M1508" s="10"/>
      <c r="N1508" s="1"/>
      <c r="O1508" s="1"/>
      <c r="P1508"/>
    </row>
    <row r="1509" spans="2:16" x14ac:dyDescent="0.2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M1509" s="10"/>
      <c r="N1509" s="1"/>
      <c r="O1509" s="1"/>
      <c r="P1509"/>
    </row>
    <row r="1510" spans="2:16" x14ac:dyDescent="0.2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M1510" s="10"/>
      <c r="N1510" s="1"/>
      <c r="O1510" s="1"/>
      <c r="P1510"/>
    </row>
    <row r="1511" spans="2:16" x14ac:dyDescent="0.2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M1511" s="10"/>
      <c r="N1511" s="1"/>
      <c r="O1511" s="1"/>
      <c r="P1511"/>
    </row>
    <row r="1512" spans="2:16" x14ac:dyDescent="0.2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M1512" s="10"/>
      <c r="N1512" s="1"/>
      <c r="O1512" s="1"/>
      <c r="P1512"/>
    </row>
    <row r="1513" spans="2:16" x14ac:dyDescent="0.2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M1513" s="10"/>
      <c r="N1513" s="1"/>
      <c r="O1513" s="1"/>
      <c r="P1513"/>
    </row>
    <row r="1514" spans="2:16" x14ac:dyDescent="0.2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M1514" s="10"/>
      <c r="N1514" s="1"/>
      <c r="O1514" s="1"/>
      <c r="P1514"/>
    </row>
    <row r="1515" spans="2:16" x14ac:dyDescent="0.2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M1515" s="10"/>
      <c r="N1515" s="1"/>
      <c r="O1515" s="1"/>
      <c r="P1515"/>
    </row>
    <row r="1516" spans="2:16" x14ac:dyDescent="0.2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M1516" s="10"/>
      <c r="N1516" s="1"/>
      <c r="O1516" s="1"/>
      <c r="P1516"/>
    </row>
    <row r="1517" spans="2:16" x14ac:dyDescent="0.2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M1517" s="10"/>
      <c r="N1517" s="1"/>
      <c r="O1517" s="1"/>
      <c r="P1517"/>
    </row>
    <row r="1518" spans="2:16" x14ac:dyDescent="0.2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M1518" s="10"/>
      <c r="N1518" s="1"/>
      <c r="O1518" s="1"/>
      <c r="P1518"/>
    </row>
    <row r="1519" spans="2:16" x14ac:dyDescent="0.2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M1519" s="10"/>
      <c r="N1519" s="1"/>
      <c r="O1519" s="1"/>
      <c r="P1519"/>
    </row>
    <row r="1520" spans="2:16" x14ac:dyDescent="0.2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M1520" s="10"/>
      <c r="N1520" s="1"/>
      <c r="O1520" s="1"/>
      <c r="P1520"/>
    </row>
    <row r="1521" spans="2:16" x14ac:dyDescent="0.2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M1521" s="10"/>
      <c r="N1521" s="1"/>
      <c r="O1521" s="1"/>
      <c r="P1521"/>
    </row>
    <row r="1522" spans="2:16" x14ac:dyDescent="0.2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M1522" s="10"/>
      <c r="N1522" s="1"/>
      <c r="O1522" s="1"/>
      <c r="P1522"/>
    </row>
    <row r="1523" spans="2:16" x14ac:dyDescent="0.2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M1523" s="10"/>
      <c r="N1523" s="1"/>
      <c r="O1523" s="1"/>
      <c r="P1523"/>
    </row>
    <row r="1524" spans="2:16" x14ac:dyDescent="0.2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M1524" s="10"/>
      <c r="N1524" s="1"/>
      <c r="O1524" s="1"/>
      <c r="P1524"/>
    </row>
    <row r="1525" spans="2:16" x14ac:dyDescent="0.2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M1525" s="10"/>
      <c r="N1525" s="1"/>
      <c r="O1525" s="1"/>
      <c r="P1525"/>
    </row>
    <row r="1526" spans="2:16" x14ac:dyDescent="0.2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M1526" s="10"/>
      <c r="N1526" s="1"/>
      <c r="O1526" s="1"/>
      <c r="P1526"/>
    </row>
    <row r="1527" spans="2:16" x14ac:dyDescent="0.2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M1527" s="10"/>
      <c r="N1527" s="1"/>
      <c r="O1527" s="1"/>
      <c r="P1527"/>
    </row>
    <row r="1528" spans="2:16" x14ac:dyDescent="0.2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M1528" s="10"/>
      <c r="N1528" s="1"/>
      <c r="O1528" s="1"/>
      <c r="P1528"/>
    </row>
    <row r="1529" spans="2:16" x14ac:dyDescent="0.2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M1529" s="10"/>
      <c r="N1529" s="1"/>
      <c r="O1529" s="1"/>
      <c r="P1529"/>
    </row>
    <row r="1530" spans="2:16" x14ac:dyDescent="0.2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M1530" s="10"/>
      <c r="N1530" s="1"/>
      <c r="O1530" s="1"/>
      <c r="P1530"/>
    </row>
    <row r="1531" spans="2:16" x14ac:dyDescent="0.2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M1531" s="10"/>
      <c r="N1531" s="1"/>
      <c r="O1531" s="1"/>
      <c r="P1531"/>
    </row>
    <row r="1532" spans="2:16" x14ac:dyDescent="0.2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M1532" s="10"/>
      <c r="N1532" s="1"/>
      <c r="O1532" s="1"/>
      <c r="P1532"/>
    </row>
    <row r="1533" spans="2:16" x14ac:dyDescent="0.2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M1533" s="10"/>
      <c r="N1533" s="1"/>
      <c r="O1533" s="1"/>
      <c r="P1533"/>
    </row>
    <row r="1534" spans="2:16" x14ac:dyDescent="0.2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M1534" s="10"/>
      <c r="N1534" s="1"/>
      <c r="O1534" s="1"/>
      <c r="P1534"/>
    </row>
    <row r="1535" spans="2:16" x14ac:dyDescent="0.2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M1535" s="10"/>
      <c r="N1535" s="1"/>
      <c r="O1535" s="1"/>
      <c r="P1535"/>
    </row>
    <row r="1536" spans="2:16" x14ac:dyDescent="0.2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M1536" s="10"/>
      <c r="N1536" s="1"/>
      <c r="O1536" s="1"/>
      <c r="P1536"/>
    </row>
    <row r="1537" spans="2:16" x14ac:dyDescent="0.2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M1537" s="10"/>
      <c r="N1537" s="1"/>
      <c r="O1537" s="1"/>
      <c r="P1537"/>
    </row>
    <row r="1538" spans="2:16" x14ac:dyDescent="0.2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M1538" s="10"/>
      <c r="N1538" s="1"/>
      <c r="O1538" s="1"/>
      <c r="P1538"/>
    </row>
    <row r="1539" spans="2:16" x14ac:dyDescent="0.2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M1539" s="10"/>
      <c r="N1539" s="1"/>
      <c r="O1539" s="1"/>
      <c r="P1539"/>
    </row>
    <row r="1540" spans="2:16" x14ac:dyDescent="0.2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M1540" s="10"/>
      <c r="N1540" s="1"/>
      <c r="O1540" s="1"/>
      <c r="P1540"/>
    </row>
    <row r="1541" spans="2:16" x14ac:dyDescent="0.2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M1541" s="10"/>
      <c r="N1541" s="1"/>
      <c r="O1541" s="1"/>
      <c r="P1541"/>
    </row>
    <row r="1542" spans="2:16" x14ac:dyDescent="0.2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M1542" s="10"/>
      <c r="N1542" s="1"/>
      <c r="O1542" s="1"/>
      <c r="P1542"/>
    </row>
    <row r="1543" spans="2:16" x14ac:dyDescent="0.2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M1543" s="10"/>
      <c r="N1543" s="1"/>
      <c r="O1543" s="1"/>
      <c r="P1543"/>
    </row>
    <row r="1544" spans="2:16" x14ac:dyDescent="0.2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M1544" s="10"/>
      <c r="N1544" s="1"/>
      <c r="O1544" s="1"/>
      <c r="P1544"/>
    </row>
    <row r="1545" spans="2:16" x14ac:dyDescent="0.2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M1545" s="10"/>
      <c r="N1545" s="1"/>
      <c r="O1545" s="1"/>
      <c r="P1545"/>
    </row>
    <row r="1546" spans="2:16" x14ac:dyDescent="0.2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M1546" s="10"/>
      <c r="N1546" s="1"/>
      <c r="O1546" s="1"/>
      <c r="P1546"/>
    </row>
    <row r="1547" spans="2:16" x14ac:dyDescent="0.2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M1547" s="10"/>
      <c r="N1547" s="1"/>
      <c r="O1547" s="1"/>
      <c r="P1547"/>
    </row>
    <row r="1548" spans="2:16" x14ac:dyDescent="0.2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M1548" s="10"/>
      <c r="N1548" s="1"/>
      <c r="O1548" s="1"/>
      <c r="P1548"/>
    </row>
    <row r="1549" spans="2:16" x14ac:dyDescent="0.2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M1549" s="10"/>
      <c r="N1549" s="1"/>
      <c r="O1549" s="1"/>
      <c r="P1549"/>
    </row>
    <row r="1550" spans="2:16" x14ac:dyDescent="0.2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M1550" s="10"/>
      <c r="N1550" s="1"/>
      <c r="O1550" s="1"/>
      <c r="P1550"/>
    </row>
    <row r="1551" spans="2:16" x14ac:dyDescent="0.2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M1551" s="10"/>
      <c r="N1551" s="1"/>
      <c r="O1551" s="1"/>
      <c r="P1551"/>
    </row>
    <row r="1552" spans="2:16" x14ac:dyDescent="0.2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M1552" s="10"/>
      <c r="N1552" s="1"/>
      <c r="O1552" s="1"/>
      <c r="P1552"/>
    </row>
    <row r="1553" spans="2:16" x14ac:dyDescent="0.2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M1553" s="10"/>
      <c r="N1553" s="1"/>
      <c r="O1553" s="1"/>
      <c r="P1553"/>
    </row>
    <row r="1554" spans="2:16" x14ac:dyDescent="0.2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M1554" s="10"/>
      <c r="N1554" s="1"/>
      <c r="O1554" s="1"/>
      <c r="P1554"/>
    </row>
    <row r="1555" spans="2:16" x14ac:dyDescent="0.2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M1555" s="10"/>
      <c r="N1555" s="1"/>
      <c r="O1555" s="1"/>
      <c r="P1555"/>
    </row>
    <row r="1556" spans="2:16" x14ac:dyDescent="0.2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M1556" s="10"/>
      <c r="N1556" s="1"/>
      <c r="O1556" s="1"/>
      <c r="P1556"/>
    </row>
    <row r="1557" spans="2:16" x14ac:dyDescent="0.2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M1557" s="10"/>
      <c r="N1557" s="1"/>
      <c r="O1557" s="1"/>
      <c r="P1557"/>
    </row>
    <row r="1558" spans="2:16" x14ac:dyDescent="0.2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M1558" s="10"/>
      <c r="N1558" s="1"/>
      <c r="O1558" s="1"/>
      <c r="P1558"/>
    </row>
    <row r="1559" spans="2:16" x14ac:dyDescent="0.2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M1559" s="10"/>
      <c r="N1559" s="1"/>
      <c r="O1559" s="1"/>
      <c r="P1559"/>
    </row>
    <row r="1560" spans="2:16" x14ac:dyDescent="0.2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M1560" s="10"/>
      <c r="N1560" s="1"/>
      <c r="O1560" s="1"/>
      <c r="P1560"/>
    </row>
    <row r="1561" spans="2:16" x14ac:dyDescent="0.2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M1561" s="10"/>
      <c r="N1561" s="1"/>
      <c r="O1561" s="1"/>
      <c r="P1561"/>
    </row>
    <row r="1562" spans="2:16" x14ac:dyDescent="0.2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M1562" s="10"/>
      <c r="N1562" s="1"/>
      <c r="O1562" s="1"/>
      <c r="P1562"/>
    </row>
    <row r="1563" spans="2:16" x14ac:dyDescent="0.2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M1563" s="10"/>
      <c r="N1563" s="1"/>
      <c r="O1563" s="1"/>
      <c r="P1563"/>
    </row>
    <row r="1564" spans="2:16" x14ac:dyDescent="0.2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M1564" s="10"/>
      <c r="N1564" s="1"/>
      <c r="O1564" s="1"/>
      <c r="P1564"/>
    </row>
    <row r="1565" spans="2:16" x14ac:dyDescent="0.2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M1565" s="10"/>
      <c r="N1565" s="1"/>
      <c r="O1565" s="1"/>
      <c r="P1565"/>
    </row>
    <row r="1566" spans="2:16" x14ac:dyDescent="0.2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M1566" s="10"/>
      <c r="N1566" s="1"/>
      <c r="O1566" s="1"/>
      <c r="P1566"/>
    </row>
    <row r="1567" spans="2:16" x14ac:dyDescent="0.2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M1567" s="10"/>
      <c r="N1567" s="1"/>
      <c r="O1567" s="1"/>
      <c r="P1567"/>
    </row>
    <row r="1568" spans="2:16" x14ac:dyDescent="0.2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M1568" s="10"/>
      <c r="N1568" s="1"/>
      <c r="O1568" s="1"/>
      <c r="P1568"/>
    </row>
    <row r="1569" spans="2:16" x14ac:dyDescent="0.2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M1569" s="10"/>
      <c r="N1569" s="1"/>
      <c r="O1569" s="1"/>
      <c r="P1569"/>
    </row>
    <row r="1570" spans="2:16" x14ac:dyDescent="0.2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M1570" s="10"/>
      <c r="N1570" s="1"/>
      <c r="O1570" s="1"/>
      <c r="P1570"/>
    </row>
    <row r="1571" spans="2:16" x14ac:dyDescent="0.2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M1571" s="10"/>
      <c r="N1571" s="1"/>
      <c r="O1571" s="1"/>
      <c r="P1571"/>
    </row>
    <row r="1572" spans="2:16" x14ac:dyDescent="0.2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M1572" s="10"/>
      <c r="N1572" s="1"/>
      <c r="O1572" s="1"/>
      <c r="P1572"/>
    </row>
    <row r="1573" spans="2:16" x14ac:dyDescent="0.2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M1573" s="10"/>
      <c r="N1573" s="1"/>
      <c r="O1573" s="1"/>
      <c r="P1573"/>
    </row>
    <row r="1574" spans="2:16" x14ac:dyDescent="0.2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M1574" s="10"/>
      <c r="N1574" s="1"/>
      <c r="O1574" s="1"/>
      <c r="P1574"/>
    </row>
    <row r="1575" spans="2:16" x14ac:dyDescent="0.2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M1575" s="10"/>
      <c r="N1575" s="1"/>
      <c r="O1575" s="1"/>
      <c r="P1575"/>
    </row>
    <row r="1576" spans="2:16" x14ac:dyDescent="0.2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M1576" s="10"/>
      <c r="N1576" s="1"/>
      <c r="O1576" s="1"/>
      <c r="P1576"/>
    </row>
    <row r="1577" spans="2:16" x14ac:dyDescent="0.2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M1577" s="10"/>
      <c r="N1577" s="1"/>
      <c r="O1577" s="1"/>
      <c r="P1577"/>
    </row>
    <row r="1578" spans="2:16" x14ac:dyDescent="0.2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M1578" s="10"/>
      <c r="N1578" s="1"/>
      <c r="O1578" s="1"/>
      <c r="P1578"/>
    </row>
    <row r="1579" spans="2:16" x14ac:dyDescent="0.2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M1579" s="10"/>
      <c r="N1579" s="1"/>
      <c r="O1579" s="1"/>
      <c r="P1579"/>
    </row>
    <row r="1580" spans="2:16" x14ac:dyDescent="0.2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M1580" s="10"/>
      <c r="N1580" s="1"/>
      <c r="O1580" s="1"/>
      <c r="P1580"/>
    </row>
    <row r="1581" spans="2:16" x14ac:dyDescent="0.2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M1581" s="10"/>
      <c r="N1581" s="1"/>
      <c r="O1581" s="1"/>
      <c r="P1581"/>
    </row>
    <row r="1582" spans="2:16" x14ac:dyDescent="0.2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M1582" s="10"/>
      <c r="N1582" s="1"/>
      <c r="O1582" s="1"/>
      <c r="P1582"/>
    </row>
    <row r="1583" spans="2:16" x14ac:dyDescent="0.2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M1583" s="10"/>
      <c r="N1583" s="1"/>
      <c r="O1583" s="1"/>
      <c r="P1583"/>
    </row>
    <row r="1584" spans="2:16" x14ac:dyDescent="0.2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M1584" s="10"/>
      <c r="N1584" s="1"/>
      <c r="O1584" s="1"/>
      <c r="P1584"/>
    </row>
    <row r="1585" spans="2:16" x14ac:dyDescent="0.2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M1585" s="10"/>
      <c r="N1585" s="1"/>
      <c r="O1585" s="1"/>
      <c r="P1585"/>
    </row>
    <row r="1586" spans="2:16" x14ac:dyDescent="0.2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M1586" s="10"/>
      <c r="N1586" s="1"/>
      <c r="O1586" s="1"/>
      <c r="P1586"/>
    </row>
    <row r="1587" spans="2:16" x14ac:dyDescent="0.2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M1587" s="10"/>
      <c r="N1587" s="1"/>
      <c r="O1587" s="1"/>
      <c r="P1587"/>
    </row>
    <row r="1588" spans="2:16" x14ac:dyDescent="0.2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M1588" s="10"/>
      <c r="N1588" s="1"/>
      <c r="O1588" s="1"/>
      <c r="P1588"/>
    </row>
    <row r="1589" spans="2:16" x14ac:dyDescent="0.2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M1589" s="10"/>
      <c r="N1589" s="1"/>
      <c r="O1589" s="1"/>
      <c r="P1589"/>
    </row>
    <row r="1590" spans="2:16" x14ac:dyDescent="0.2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M1590" s="10"/>
      <c r="N1590" s="1"/>
      <c r="O1590" s="1"/>
      <c r="P1590"/>
    </row>
    <row r="1591" spans="2:16" x14ac:dyDescent="0.2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M1591" s="10"/>
      <c r="N1591" s="1"/>
      <c r="O1591" s="1"/>
      <c r="P1591"/>
    </row>
    <row r="1592" spans="2:16" x14ac:dyDescent="0.2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M1592" s="10"/>
      <c r="N1592" s="1"/>
      <c r="O1592" s="1"/>
      <c r="P1592"/>
    </row>
    <row r="1593" spans="2:16" x14ac:dyDescent="0.2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M1593" s="10"/>
      <c r="N1593" s="1"/>
      <c r="O1593" s="1"/>
      <c r="P1593"/>
    </row>
    <row r="1594" spans="2:16" x14ac:dyDescent="0.2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M1594" s="10"/>
      <c r="N1594" s="1"/>
      <c r="O1594" s="1"/>
      <c r="P1594"/>
    </row>
    <row r="1595" spans="2:16" x14ac:dyDescent="0.2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M1595" s="10"/>
      <c r="N1595" s="1"/>
      <c r="O1595" s="1"/>
      <c r="P1595"/>
    </row>
    <row r="1596" spans="2:16" x14ac:dyDescent="0.2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M1596" s="10"/>
      <c r="N1596" s="1"/>
      <c r="O1596" s="1"/>
      <c r="P1596"/>
    </row>
    <row r="1597" spans="2:16" x14ac:dyDescent="0.2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M1597" s="10"/>
      <c r="N1597" s="1"/>
      <c r="O1597" s="1"/>
      <c r="P1597"/>
    </row>
    <row r="1598" spans="2:16" x14ac:dyDescent="0.2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M1598" s="10"/>
      <c r="N1598" s="1"/>
      <c r="O1598" s="1"/>
      <c r="P1598"/>
    </row>
    <row r="1599" spans="2:16" x14ac:dyDescent="0.2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M1599" s="10"/>
      <c r="N1599" s="1"/>
      <c r="O1599" s="1"/>
      <c r="P1599"/>
    </row>
    <row r="1600" spans="2:16" x14ac:dyDescent="0.2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M1600" s="10"/>
      <c r="N1600" s="1"/>
      <c r="O1600" s="1"/>
      <c r="P1600"/>
    </row>
    <row r="1601" spans="2:16" x14ac:dyDescent="0.2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M1601" s="10"/>
      <c r="N1601" s="1"/>
      <c r="O1601" s="1"/>
      <c r="P1601"/>
    </row>
    <row r="1602" spans="2:16" x14ac:dyDescent="0.2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M1602" s="10"/>
      <c r="N1602" s="1"/>
      <c r="O1602" s="1"/>
      <c r="P1602"/>
    </row>
    <row r="1603" spans="2:16" x14ac:dyDescent="0.2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M1603" s="10"/>
      <c r="N1603" s="1"/>
      <c r="O1603" s="1"/>
      <c r="P1603"/>
    </row>
    <row r="1604" spans="2:16" x14ac:dyDescent="0.2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M1604" s="10"/>
      <c r="N1604" s="1"/>
      <c r="O1604" s="1"/>
      <c r="P1604"/>
    </row>
    <row r="1605" spans="2:16" x14ac:dyDescent="0.2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M1605" s="10"/>
      <c r="N1605" s="1"/>
      <c r="O1605" s="1"/>
      <c r="P1605"/>
    </row>
    <row r="1606" spans="2:16" x14ac:dyDescent="0.2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M1606" s="10"/>
      <c r="N1606" s="1"/>
      <c r="O1606" s="1"/>
      <c r="P1606"/>
    </row>
    <row r="1607" spans="2:16" x14ac:dyDescent="0.2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M1607" s="10"/>
      <c r="N1607" s="1"/>
      <c r="O1607" s="1"/>
      <c r="P1607"/>
    </row>
    <row r="1608" spans="2:16" x14ac:dyDescent="0.2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M1608" s="10"/>
      <c r="N1608" s="1"/>
      <c r="O1608" s="1"/>
      <c r="P1608"/>
    </row>
    <row r="1609" spans="2:16" x14ac:dyDescent="0.2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M1609" s="10"/>
      <c r="N1609" s="1"/>
      <c r="O1609" s="1"/>
      <c r="P1609"/>
    </row>
    <row r="1610" spans="2:16" x14ac:dyDescent="0.2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M1610" s="10"/>
      <c r="N1610" s="1"/>
      <c r="O1610" s="1"/>
      <c r="P1610"/>
    </row>
    <row r="1611" spans="2:16" x14ac:dyDescent="0.2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M1611" s="10"/>
      <c r="N1611" s="1"/>
      <c r="O1611" s="1"/>
      <c r="P1611"/>
    </row>
    <row r="1612" spans="2:16" x14ac:dyDescent="0.2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M1612" s="10"/>
      <c r="N1612" s="1"/>
      <c r="O1612" s="1"/>
      <c r="P1612"/>
    </row>
    <row r="1613" spans="2:16" x14ac:dyDescent="0.2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M1613" s="10"/>
      <c r="N1613" s="1"/>
      <c r="O1613" s="1"/>
      <c r="P1613"/>
    </row>
    <row r="1614" spans="2:16" x14ac:dyDescent="0.2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M1614" s="10"/>
      <c r="N1614" s="1"/>
      <c r="O1614" s="1"/>
      <c r="P1614"/>
    </row>
    <row r="1615" spans="2:16" x14ac:dyDescent="0.2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M1615" s="10"/>
      <c r="N1615" s="1"/>
      <c r="O1615" s="1"/>
      <c r="P1615"/>
    </row>
    <row r="1616" spans="2:16" x14ac:dyDescent="0.2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M1616" s="10"/>
      <c r="N1616" s="1"/>
      <c r="O1616" s="1"/>
      <c r="P1616"/>
    </row>
    <row r="1617" spans="2:16" x14ac:dyDescent="0.2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M1617" s="10"/>
      <c r="N1617" s="1"/>
      <c r="O1617" s="1"/>
      <c r="P1617"/>
    </row>
    <row r="1618" spans="2:16" x14ac:dyDescent="0.2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M1618" s="10"/>
      <c r="N1618" s="1"/>
      <c r="O1618" s="1"/>
      <c r="P1618"/>
    </row>
    <row r="1619" spans="2:16" x14ac:dyDescent="0.2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M1619" s="10"/>
      <c r="N1619" s="1"/>
      <c r="O1619" s="1"/>
      <c r="P1619"/>
    </row>
    <row r="1620" spans="2:16" x14ac:dyDescent="0.2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M1620" s="10"/>
      <c r="N1620" s="1"/>
      <c r="O1620" s="1"/>
      <c r="P1620"/>
    </row>
    <row r="1621" spans="2:16" x14ac:dyDescent="0.2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M1621" s="10"/>
      <c r="N1621" s="1"/>
      <c r="O1621" s="1"/>
      <c r="P1621"/>
    </row>
    <row r="1622" spans="2:16" x14ac:dyDescent="0.2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M1622" s="10"/>
      <c r="N1622" s="1"/>
      <c r="O1622" s="1"/>
      <c r="P1622"/>
    </row>
    <row r="1623" spans="2:16" x14ac:dyDescent="0.2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M1623" s="10"/>
      <c r="N1623" s="1"/>
      <c r="O1623" s="1"/>
      <c r="P1623"/>
    </row>
    <row r="1624" spans="2:16" x14ac:dyDescent="0.2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M1624" s="10"/>
      <c r="N1624" s="1"/>
      <c r="O1624" s="1"/>
      <c r="P1624"/>
    </row>
    <row r="1625" spans="2:16" x14ac:dyDescent="0.2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M1625" s="10"/>
      <c r="N1625" s="1"/>
      <c r="O1625" s="1"/>
      <c r="P1625"/>
    </row>
    <row r="1626" spans="2:16" x14ac:dyDescent="0.2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M1626" s="10"/>
      <c r="N1626" s="1"/>
      <c r="O1626" s="1"/>
      <c r="P1626"/>
    </row>
    <row r="1627" spans="2:16" x14ac:dyDescent="0.2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M1627" s="10"/>
      <c r="N1627" s="1"/>
      <c r="O1627" s="1"/>
      <c r="P1627"/>
    </row>
    <row r="1628" spans="2:16" x14ac:dyDescent="0.2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M1628" s="10"/>
      <c r="N1628" s="1"/>
      <c r="O1628" s="1"/>
      <c r="P1628"/>
    </row>
    <row r="1629" spans="2:16" x14ac:dyDescent="0.2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M1629" s="10"/>
      <c r="N1629" s="1"/>
      <c r="O1629" s="1"/>
      <c r="P1629"/>
    </row>
    <row r="1630" spans="2:16" x14ac:dyDescent="0.2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M1630" s="10"/>
      <c r="N1630" s="1"/>
      <c r="O1630" s="1"/>
      <c r="P1630"/>
    </row>
    <row r="1631" spans="2:16" x14ac:dyDescent="0.2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M1631" s="10"/>
      <c r="N1631" s="1"/>
      <c r="O1631" s="1"/>
      <c r="P1631"/>
    </row>
    <row r="1632" spans="2:16" x14ac:dyDescent="0.2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M1632" s="10"/>
      <c r="N1632" s="1"/>
      <c r="O1632" s="1"/>
      <c r="P1632"/>
    </row>
    <row r="1633" spans="2:16" x14ac:dyDescent="0.2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M1633" s="10"/>
      <c r="N1633" s="1"/>
      <c r="O1633" s="1"/>
      <c r="P1633"/>
    </row>
    <row r="1634" spans="2:16" x14ac:dyDescent="0.2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M1634" s="10"/>
      <c r="N1634" s="1"/>
      <c r="O1634" s="1"/>
      <c r="P1634"/>
    </row>
    <row r="1635" spans="2:16" x14ac:dyDescent="0.2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M1635" s="10"/>
      <c r="N1635" s="1"/>
      <c r="O1635" s="1"/>
      <c r="P1635"/>
    </row>
    <row r="1636" spans="2:16" x14ac:dyDescent="0.2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M1636" s="10"/>
      <c r="N1636" s="1"/>
      <c r="O1636" s="1"/>
      <c r="P1636"/>
    </row>
    <row r="1637" spans="2:16" x14ac:dyDescent="0.2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M1637" s="10"/>
      <c r="N1637" s="1"/>
      <c r="O1637" s="1"/>
      <c r="P1637"/>
    </row>
    <row r="1638" spans="2:16" x14ac:dyDescent="0.2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M1638" s="10"/>
      <c r="N1638" s="1"/>
      <c r="O1638" s="1"/>
      <c r="P1638"/>
    </row>
    <row r="1639" spans="2:16" x14ac:dyDescent="0.2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M1639" s="10"/>
      <c r="N1639" s="1"/>
      <c r="O1639" s="1"/>
      <c r="P1639"/>
    </row>
    <row r="1640" spans="2:16" x14ac:dyDescent="0.2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M1640" s="10"/>
      <c r="N1640" s="1"/>
      <c r="O1640" s="1"/>
      <c r="P1640"/>
    </row>
    <row r="1641" spans="2:16" x14ac:dyDescent="0.2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M1641" s="10"/>
      <c r="N1641" s="1"/>
      <c r="O1641" s="1"/>
      <c r="P1641"/>
    </row>
    <row r="1642" spans="2:16" x14ac:dyDescent="0.2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M1642" s="10"/>
      <c r="N1642" s="1"/>
      <c r="O1642" s="1"/>
      <c r="P1642"/>
    </row>
    <row r="1643" spans="2:16" x14ac:dyDescent="0.2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M1643" s="10"/>
      <c r="N1643" s="1"/>
      <c r="O1643" s="1"/>
      <c r="P1643"/>
    </row>
    <row r="1644" spans="2:16" x14ac:dyDescent="0.2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M1644" s="10"/>
      <c r="N1644" s="1"/>
      <c r="O1644" s="1"/>
      <c r="P1644"/>
    </row>
    <row r="1645" spans="2:16" x14ac:dyDescent="0.2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M1645" s="10"/>
      <c r="N1645" s="1"/>
      <c r="O1645" s="1"/>
      <c r="P1645"/>
    </row>
    <row r="1646" spans="2:16" x14ac:dyDescent="0.2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M1646" s="10"/>
      <c r="N1646" s="1"/>
      <c r="O1646" s="1"/>
      <c r="P1646"/>
    </row>
    <row r="1647" spans="2:16" x14ac:dyDescent="0.2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M1647" s="10"/>
      <c r="N1647" s="1"/>
      <c r="O1647" s="1"/>
      <c r="P1647"/>
    </row>
    <row r="1648" spans="2:16" x14ac:dyDescent="0.2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M1648" s="10"/>
      <c r="N1648" s="1"/>
      <c r="O1648" s="1"/>
      <c r="P1648"/>
    </row>
    <row r="1649" spans="2:16" x14ac:dyDescent="0.2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M1649" s="10"/>
      <c r="N1649" s="1"/>
      <c r="O1649" s="1"/>
      <c r="P1649"/>
    </row>
    <row r="1650" spans="2:16" x14ac:dyDescent="0.2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M1650" s="10"/>
      <c r="N1650" s="1"/>
      <c r="O1650" s="1"/>
      <c r="P1650"/>
    </row>
    <row r="1651" spans="2:16" x14ac:dyDescent="0.2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M1651" s="10"/>
      <c r="N1651" s="1"/>
      <c r="O1651" s="1"/>
      <c r="P1651"/>
    </row>
    <row r="1652" spans="2:16" x14ac:dyDescent="0.2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M1652" s="10"/>
      <c r="N1652" s="1"/>
      <c r="O1652" s="1"/>
      <c r="P1652"/>
    </row>
    <row r="1653" spans="2:16" x14ac:dyDescent="0.2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M1653" s="10"/>
      <c r="N1653" s="1"/>
      <c r="O1653" s="1"/>
      <c r="P1653"/>
    </row>
    <row r="1654" spans="2:16" x14ac:dyDescent="0.2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M1654" s="10"/>
      <c r="N1654" s="1"/>
      <c r="O1654" s="1"/>
      <c r="P1654"/>
    </row>
    <row r="1655" spans="2:16" x14ac:dyDescent="0.2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M1655" s="10"/>
      <c r="N1655" s="1"/>
      <c r="O1655" s="1"/>
      <c r="P1655"/>
    </row>
    <row r="1656" spans="2:16" x14ac:dyDescent="0.2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M1656" s="10"/>
      <c r="N1656" s="1"/>
      <c r="O1656" s="1"/>
      <c r="P1656"/>
    </row>
    <row r="1657" spans="2:16" x14ac:dyDescent="0.2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M1657" s="10"/>
      <c r="N1657" s="1"/>
      <c r="O1657" s="1"/>
      <c r="P1657"/>
    </row>
    <row r="1658" spans="2:16" x14ac:dyDescent="0.2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M1658" s="10"/>
      <c r="N1658" s="1"/>
      <c r="O1658" s="1"/>
      <c r="P1658"/>
    </row>
    <row r="1659" spans="2:16" x14ac:dyDescent="0.2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M1659" s="10"/>
      <c r="N1659" s="1"/>
      <c r="O1659" s="1"/>
      <c r="P1659"/>
    </row>
    <row r="1660" spans="2:16" x14ac:dyDescent="0.2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M1660" s="10"/>
      <c r="N1660" s="1"/>
      <c r="O1660" s="1"/>
      <c r="P1660"/>
    </row>
    <row r="1661" spans="2:16" x14ac:dyDescent="0.2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M1661" s="10"/>
      <c r="N1661" s="1"/>
      <c r="O1661" s="1"/>
      <c r="P1661"/>
    </row>
    <row r="1662" spans="2:16" x14ac:dyDescent="0.2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M1662" s="10"/>
      <c r="N1662" s="1"/>
      <c r="O1662" s="1"/>
      <c r="P1662"/>
    </row>
    <row r="1663" spans="2:16" x14ac:dyDescent="0.2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M1663" s="10"/>
      <c r="N1663" s="1"/>
      <c r="O1663" s="1"/>
      <c r="P1663"/>
    </row>
    <row r="1664" spans="2:16" x14ac:dyDescent="0.2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M1664" s="10"/>
      <c r="N1664" s="1"/>
      <c r="O1664" s="1"/>
      <c r="P1664"/>
    </row>
    <row r="1665" spans="2:16" x14ac:dyDescent="0.2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M1665" s="10"/>
      <c r="N1665" s="1"/>
      <c r="O1665" s="1"/>
      <c r="P1665"/>
    </row>
    <row r="1666" spans="2:16" x14ac:dyDescent="0.2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M1666" s="10"/>
      <c r="N1666" s="1"/>
      <c r="O1666" s="1"/>
      <c r="P1666"/>
    </row>
    <row r="1667" spans="2:16" x14ac:dyDescent="0.2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M1667" s="10"/>
      <c r="N1667" s="1"/>
      <c r="O1667" s="1"/>
      <c r="P1667"/>
    </row>
    <row r="1668" spans="2:16" x14ac:dyDescent="0.2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M1668" s="10"/>
      <c r="N1668" s="1"/>
      <c r="O1668" s="1"/>
      <c r="P1668"/>
    </row>
    <row r="1669" spans="2:16" x14ac:dyDescent="0.2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M1669" s="10"/>
      <c r="N1669" s="1"/>
      <c r="O1669" s="1"/>
      <c r="P1669"/>
    </row>
    <row r="1670" spans="2:16" x14ac:dyDescent="0.2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M1670" s="10"/>
      <c r="N1670" s="1"/>
      <c r="O1670" s="1"/>
      <c r="P1670"/>
    </row>
    <row r="1671" spans="2:16" x14ac:dyDescent="0.2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M1671" s="10"/>
      <c r="N1671" s="1"/>
      <c r="O1671" s="1"/>
      <c r="P1671"/>
    </row>
    <row r="1672" spans="2:16" x14ac:dyDescent="0.2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M1672" s="10"/>
      <c r="N1672" s="1"/>
      <c r="O1672" s="1"/>
      <c r="P1672"/>
    </row>
    <row r="1673" spans="2:16" x14ac:dyDescent="0.2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M1673" s="10"/>
      <c r="N1673" s="1"/>
      <c r="O1673" s="1"/>
      <c r="P1673"/>
    </row>
    <row r="1674" spans="2:16" x14ac:dyDescent="0.2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M1674" s="10"/>
      <c r="N1674" s="1"/>
      <c r="O1674" s="1"/>
      <c r="P1674"/>
    </row>
    <row r="1675" spans="2:16" x14ac:dyDescent="0.2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M1675" s="10"/>
      <c r="N1675" s="1"/>
      <c r="O1675" s="1"/>
      <c r="P1675"/>
    </row>
    <row r="1676" spans="2:16" x14ac:dyDescent="0.2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M1676" s="10"/>
      <c r="N1676" s="1"/>
      <c r="O1676" s="1"/>
      <c r="P1676"/>
    </row>
    <row r="1677" spans="2:16" x14ac:dyDescent="0.2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M1677" s="10"/>
      <c r="N1677" s="1"/>
      <c r="O1677" s="1"/>
      <c r="P1677"/>
    </row>
    <row r="1678" spans="2:16" x14ac:dyDescent="0.2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M1678" s="10"/>
      <c r="N1678" s="1"/>
      <c r="O1678" s="1"/>
      <c r="P1678"/>
    </row>
    <row r="1679" spans="2:16" x14ac:dyDescent="0.2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M1679" s="10"/>
      <c r="N1679" s="1"/>
      <c r="O1679" s="1"/>
      <c r="P1679"/>
    </row>
    <row r="1680" spans="2:16" x14ac:dyDescent="0.2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M1680" s="10"/>
      <c r="N1680" s="1"/>
      <c r="O1680" s="1"/>
      <c r="P1680"/>
    </row>
    <row r="1681" spans="2:16" x14ac:dyDescent="0.2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M1681" s="10"/>
      <c r="N1681" s="1"/>
      <c r="O1681" s="1"/>
      <c r="P1681"/>
    </row>
    <row r="1682" spans="2:16" x14ac:dyDescent="0.2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M1682" s="10"/>
      <c r="N1682" s="1"/>
      <c r="O1682" s="1"/>
      <c r="P1682"/>
    </row>
    <row r="1683" spans="2:16" x14ac:dyDescent="0.2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M1683" s="10"/>
      <c r="N1683" s="1"/>
      <c r="O1683" s="1"/>
      <c r="P1683"/>
    </row>
    <row r="1684" spans="2:16" x14ac:dyDescent="0.2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M1684" s="10"/>
      <c r="N1684" s="1"/>
      <c r="O1684" s="1"/>
      <c r="P1684"/>
    </row>
    <row r="1685" spans="2:16" x14ac:dyDescent="0.2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M1685" s="10"/>
      <c r="N1685" s="1"/>
      <c r="O1685" s="1"/>
      <c r="P1685"/>
    </row>
    <row r="1686" spans="2:16" x14ac:dyDescent="0.2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M1686" s="10"/>
      <c r="N1686" s="1"/>
      <c r="O1686" s="1"/>
      <c r="P1686"/>
    </row>
    <row r="1687" spans="2:16" x14ac:dyDescent="0.2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M1687" s="10"/>
      <c r="N1687" s="1"/>
      <c r="O1687" s="1"/>
      <c r="P1687"/>
    </row>
    <row r="1688" spans="2:16" x14ac:dyDescent="0.2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M1688" s="10"/>
      <c r="N1688" s="1"/>
      <c r="O1688" s="1"/>
      <c r="P1688"/>
    </row>
    <row r="1689" spans="2:16" x14ac:dyDescent="0.2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M1689" s="10"/>
      <c r="N1689" s="1"/>
      <c r="O1689" s="1"/>
      <c r="P1689"/>
    </row>
    <row r="1690" spans="2:16" x14ac:dyDescent="0.2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M1690" s="10"/>
      <c r="N1690" s="1"/>
      <c r="O1690" s="1"/>
      <c r="P1690"/>
    </row>
    <row r="1691" spans="2:16" x14ac:dyDescent="0.2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M1691" s="10"/>
      <c r="N1691" s="1"/>
      <c r="O1691" s="1"/>
      <c r="P1691"/>
    </row>
    <row r="1692" spans="2:16" x14ac:dyDescent="0.2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M1692" s="10"/>
      <c r="N1692" s="1"/>
      <c r="O1692" s="1"/>
      <c r="P1692"/>
    </row>
    <row r="1693" spans="2:16" x14ac:dyDescent="0.2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M1693" s="10"/>
      <c r="N1693" s="1"/>
      <c r="O1693" s="1"/>
      <c r="P1693"/>
    </row>
    <row r="1694" spans="2:16" x14ac:dyDescent="0.2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M1694" s="10"/>
      <c r="N1694" s="1"/>
      <c r="O1694" s="1"/>
      <c r="P1694"/>
    </row>
    <row r="1695" spans="2:16" x14ac:dyDescent="0.2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M1695" s="10"/>
      <c r="N1695" s="1"/>
      <c r="O1695" s="1"/>
      <c r="P1695"/>
    </row>
    <row r="1696" spans="2:16" x14ac:dyDescent="0.2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M1696" s="10"/>
      <c r="N1696" s="1"/>
      <c r="O1696" s="1"/>
      <c r="P1696"/>
    </row>
    <row r="1697" spans="2:16" x14ac:dyDescent="0.2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M1697" s="10"/>
      <c r="N1697" s="1"/>
      <c r="O1697" s="1"/>
      <c r="P1697"/>
    </row>
    <row r="1698" spans="2:16" x14ac:dyDescent="0.2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M1698" s="10"/>
      <c r="N1698" s="1"/>
      <c r="O1698" s="1"/>
      <c r="P1698"/>
    </row>
    <row r="1699" spans="2:16" x14ac:dyDescent="0.2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M1699" s="10"/>
      <c r="N1699" s="1"/>
      <c r="O1699" s="1"/>
      <c r="P1699"/>
    </row>
    <row r="1700" spans="2:16" x14ac:dyDescent="0.2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M1700" s="10"/>
      <c r="N1700" s="1"/>
      <c r="O1700" s="1"/>
      <c r="P1700"/>
    </row>
    <row r="1701" spans="2:16" x14ac:dyDescent="0.2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M1701" s="10"/>
      <c r="N1701" s="1"/>
      <c r="O1701" s="1"/>
      <c r="P1701"/>
    </row>
    <row r="1702" spans="2:16" x14ac:dyDescent="0.2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M1702" s="10"/>
      <c r="N1702" s="1"/>
      <c r="O1702" s="1"/>
      <c r="P1702"/>
    </row>
    <row r="1703" spans="2:16" x14ac:dyDescent="0.2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M1703" s="10"/>
      <c r="N1703" s="1"/>
      <c r="O1703" s="1"/>
      <c r="P1703"/>
    </row>
    <row r="1704" spans="2:16" x14ac:dyDescent="0.2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M1704" s="10"/>
      <c r="N1704" s="1"/>
      <c r="O1704" s="1"/>
      <c r="P1704"/>
    </row>
    <row r="1705" spans="2:16" x14ac:dyDescent="0.2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M1705" s="10"/>
      <c r="N1705" s="1"/>
      <c r="O1705" s="1"/>
      <c r="P1705"/>
    </row>
    <row r="1706" spans="2:16" x14ac:dyDescent="0.2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M1706" s="10"/>
      <c r="N1706" s="1"/>
      <c r="O1706" s="1"/>
      <c r="P1706"/>
    </row>
    <row r="1707" spans="2:16" x14ac:dyDescent="0.2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M1707" s="10"/>
      <c r="N1707" s="1"/>
      <c r="O1707" s="1"/>
      <c r="P1707"/>
    </row>
    <row r="1708" spans="2:16" x14ac:dyDescent="0.2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M1708" s="10"/>
      <c r="N1708" s="1"/>
      <c r="O1708" s="1"/>
      <c r="P1708"/>
    </row>
    <row r="1709" spans="2:16" x14ac:dyDescent="0.2"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M1709" s="10"/>
      <c r="N1709" s="1"/>
      <c r="O1709" s="1"/>
      <c r="P1709"/>
    </row>
    <row r="1710" spans="2:16" x14ac:dyDescent="0.2"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M1710" s="10"/>
      <c r="N1710" s="1"/>
      <c r="O1710" s="1"/>
      <c r="P1710"/>
    </row>
    <row r="1711" spans="2:16" x14ac:dyDescent="0.2"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M1711" s="10"/>
      <c r="N1711" s="1"/>
      <c r="O1711" s="1"/>
      <c r="P1711"/>
    </row>
    <row r="1712" spans="2:16" x14ac:dyDescent="0.2"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M1712" s="10"/>
      <c r="N1712" s="1"/>
      <c r="O1712" s="1"/>
      <c r="P1712"/>
    </row>
    <row r="1713" spans="2:16" x14ac:dyDescent="0.2"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M1713" s="10"/>
      <c r="N1713" s="1"/>
      <c r="O1713" s="1"/>
      <c r="P1713"/>
    </row>
    <row r="1714" spans="2:16" x14ac:dyDescent="0.2"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M1714" s="10"/>
      <c r="N1714" s="1"/>
      <c r="O1714" s="1"/>
      <c r="P1714"/>
    </row>
    <row r="1715" spans="2:16" x14ac:dyDescent="0.2"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M1715" s="10"/>
      <c r="N1715" s="1"/>
      <c r="O1715" s="1"/>
      <c r="P1715"/>
    </row>
    <row r="1716" spans="2:16" x14ac:dyDescent="0.2"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M1716" s="10"/>
      <c r="N1716" s="1"/>
      <c r="O1716" s="1"/>
      <c r="P1716"/>
    </row>
    <row r="1717" spans="2:16" x14ac:dyDescent="0.2"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M1717" s="10"/>
      <c r="N1717" s="1"/>
      <c r="O1717" s="1"/>
      <c r="P1717"/>
    </row>
    <row r="1718" spans="2:16" x14ac:dyDescent="0.2"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M1718" s="10"/>
      <c r="N1718" s="1"/>
      <c r="O1718" s="1"/>
      <c r="P1718"/>
    </row>
    <row r="1719" spans="2:16" x14ac:dyDescent="0.2"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M1719" s="10"/>
      <c r="N1719" s="1"/>
      <c r="O1719" s="1"/>
      <c r="P1719"/>
    </row>
    <row r="1720" spans="2:16" x14ac:dyDescent="0.2"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M1720" s="10"/>
      <c r="N1720" s="1"/>
      <c r="O1720" s="1"/>
      <c r="P1720"/>
    </row>
    <row r="1721" spans="2:16" x14ac:dyDescent="0.2"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M1721" s="10"/>
      <c r="N1721" s="1"/>
      <c r="O1721" s="1"/>
      <c r="P1721"/>
    </row>
    <row r="1722" spans="2:16" x14ac:dyDescent="0.2"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M1722" s="10"/>
      <c r="N1722" s="1"/>
      <c r="O1722" s="1"/>
      <c r="P1722"/>
    </row>
    <row r="1723" spans="2:16" x14ac:dyDescent="0.2"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M1723" s="10"/>
      <c r="N1723" s="1"/>
      <c r="O1723" s="1"/>
      <c r="P1723"/>
    </row>
    <row r="1724" spans="2:16" x14ac:dyDescent="0.2"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M1724" s="10"/>
      <c r="N1724" s="1"/>
      <c r="O1724" s="1"/>
      <c r="P1724"/>
    </row>
    <row r="1725" spans="2:16" x14ac:dyDescent="0.2"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M1725" s="10"/>
      <c r="N1725" s="1"/>
      <c r="O1725" s="1"/>
      <c r="P1725"/>
    </row>
    <row r="1726" spans="2:16" x14ac:dyDescent="0.2"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M1726" s="10"/>
      <c r="N1726" s="1"/>
      <c r="O1726" s="1"/>
      <c r="P1726"/>
    </row>
    <row r="1727" spans="2:16" x14ac:dyDescent="0.2"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M1727" s="10"/>
      <c r="N1727" s="1"/>
      <c r="O1727" s="1"/>
      <c r="P1727"/>
    </row>
    <row r="1728" spans="2:16" x14ac:dyDescent="0.2"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M1728" s="10"/>
      <c r="N1728" s="1"/>
      <c r="O1728" s="1"/>
      <c r="P1728"/>
    </row>
    <row r="1729" spans="2:16" x14ac:dyDescent="0.2"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M1729" s="10"/>
      <c r="N1729" s="1"/>
      <c r="O1729" s="1"/>
      <c r="P1729"/>
    </row>
    <row r="1730" spans="2:16" x14ac:dyDescent="0.2"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M1730" s="10"/>
      <c r="N1730" s="1"/>
      <c r="O1730" s="1"/>
      <c r="P1730"/>
    </row>
    <row r="1731" spans="2:16" x14ac:dyDescent="0.2"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M1731" s="10"/>
      <c r="N1731" s="1"/>
      <c r="O1731" s="1"/>
      <c r="P1731"/>
    </row>
    <row r="1732" spans="2:16" x14ac:dyDescent="0.2"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M1732" s="10"/>
      <c r="N1732" s="1"/>
      <c r="O1732" s="1"/>
      <c r="P1732"/>
    </row>
    <row r="1733" spans="2:16" x14ac:dyDescent="0.2"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M1733" s="10"/>
      <c r="N1733" s="1"/>
      <c r="O1733" s="1"/>
      <c r="P1733"/>
    </row>
    <row r="1734" spans="2:16" x14ac:dyDescent="0.2"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M1734" s="10"/>
      <c r="N1734" s="1"/>
      <c r="O1734" s="1"/>
      <c r="P1734"/>
    </row>
    <row r="1735" spans="2:16" x14ac:dyDescent="0.2"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M1735" s="10"/>
      <c r="N1735" s="1"/>
      <c r="O1735" s="1"/>
      <c r="P1735"/>
    </row>
    <row r="1736" spans="2:16" x14ac:dyDescent="0.2"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M1736" s="10"/>
      <c r="N1736" s="1"/>
      <c r="O1736" s="1"/>
      <c r="P1736"/>
    </row>
    <row r="1737" spans="2:16" x14ac:dyDescent="0.2"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M1737" s="10"/>
      <c r="N1737" s="1"/>
      <c r="O1737" s="1"/>
      <c r="P1737"/>
    </row>
    <row r="1738" spans="2:16" x14ac:dyDescent="0.2"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M1738" s="10"/>
      <c r="N1738" s="1"/>
      <c r="O1738" s="1"/>
      <c r="P1738"/>
    </row>
    <row r="1739" spans="2:16" x14ac:dyDescent="0.2"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M1739" s="10"/>
      <c r="N1739" s="1"/>
      <c r="O1739" s="1"/>
      <c r="P1739"/>
    </row>
    <row r="1740" spans="2:16" x14ac:dyDescent="0.2"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M1740" s="10"/>
      <c r="N1740" s="1"/>
      <c r="O1740" s="1"/>
      <c r="P1740"/>
    </row>
    <row r="1741" spans="2:16" x14ac:dyDescent="0.2"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M1741" s="10"/>
      <c r="N1741" s="1"/>
      <c r="O1741" s="1"/>
      <c r="P1741"/>
    </row>
    <row r="1742" spans="2:16" x14ac:dyDescent="0.2"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M1742" s="10"/>
      <c r="N1742" s="1"/>
      <c r="O1742" s="1"/>
      <c r="P1742"/>
    </row>
    <row r="1743" spans="2:16" x14ac:dyDescent="0.2"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M1743" s="10"/>
      <c r="N1743" s="1"/>
      <c r="O1743" s="1"/>
      <c r="P1743"/>
    </row>
    <row r="1744" spans="2:16" x14ac:dyDescent="0.2"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M1744" s="10"/>
      <c r="N1744" s="1"/>
      <c r="O1744" s="1"/>
      <c r="P1744"/>
    </row>
    <row r="1745" spans="2:16" x14ac:dyDescent="0.2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M1745" s="10"/>
      <c r="N1745" s="1"/>
      <c r="O1745" s="1"/>
      <c r="P1745"/>
    </row>
    <row r="1746" spans="2:16" x14ac:dyDescent="0.2"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M1746" s="10"/>
      <c r="N1746" s="1"/>
      <c r="O1746" s="1"/>
      <c r="P1746"/>
    </row>
    <row r="1747" spans="2:16" x14ac:dyDescent="0.2"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M1747" s="10"/>
      <c r="N1747" s="1"/>
      <c r="O1747" s="1"/>
      <c r="P1747"/>
    </row>
    <row r="1748" spans="2:16" x14ac:dyDescent="0.2"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M1748" s="10"/>
      <c r="N1748" s="1"/>
      <c r="O1748" s="1"/>
      <c r="P1748"/>
    </row>
    <row r="1749" spans="2:16" x14ac:dyDescent="0.2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M1749" s="10"/>
      <c r="N1749" s="1"/>
      <c r="O1749" s="1"/>
      <c r="P1749"/>
    </row>
    <row r="1750" spans="2:16" x14ac:dyDescent="0.2"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M1750" s="10"/>
      <c r="N1750" s="1"/>
      <c r="O1750" s="1"/>
      <c r="P1750"/>
    </row>
    <row r="1751" spans="2:16" x14ac:dyDescent="0.2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M1751" s="10"/>
      <c r="N1751" s="1"/>
      <c r="O1751" s="1"/>
      <c r="P1751"/>
    </row>
    <row r="1752" spans="2:16" x14ac:dyDescent="0.2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M1752" s="10"/>
      <c r="N1752" s="1"/>
      <c r="O1752" s="1"/>
      <c r="P1752"/>
    </row>
    <row r="1753" spans="2:16" x14ac:dyDescent="0.2"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M1753" s="10"/>
      <c r="N1753" s="1"/>
      <c r="O1753" s="1"/>
      <c r="P1753"/>
    </row>
    <row r="1754" spans="2:16" x14ac:dyDescent="0.2"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M1754" s="10"/>
      <c r="N1754" s="1"/>
      <c r="O1754" s="1"/>
      <c r="P1754"/>
    </row>
    <row r="1755" spans="2:16" x14ac:dyDescent="0.2"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M1755" s="10"/>
      <c r="N1755" s="1"/>
      <c r="O1755" s="1"/>
      <c r="P1755"/>
    </row>
    <row r="1756" spans="2:16" x14ac:dyDescent="0.2"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M1756" s="10"/>
      <c r="N1756" s="1"/>
      <c r="O1756" s="1"/>
      <c r="P1756"/>
    </row>
    <row r="1757" spans="2:16" x14ac:dyDescent="0.2"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M1757" s="10"/>
      <c r="N1757" s="1"/>
      <c r="O1757" s="1"/>
      <c r="P1757"/>
    </row>
    <row r="1758" spans="2:16" x14ac:dyDescent="0.2"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M1758" s="10"/>
      <c r="N1758" s="1"/>
      <c r="O1758" s="1"/>
      <c r="P1758"/>
    </row>
    <row r="1759" spans="2:16" x14ac:dyDescent="0.2"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M1759" s="10"/>
      <c r="N1759" s="1"/>
      <c r="O1759" s="1"/>
      <c r="P1759"/>
    </row>
    <row r="1760" spans="2:16" x14ac:dyDescent="0.2"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M1760" s="10"/>
      <c r="N1760" s="1"/>
      <c r="O1760" s="1"/>
      <c r="P1760"/>
    </row>
    <row r="1761" spans="2:16" x14ac:dyDescent="0.2"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M1761" s="10"/>
      <c r="N1761" s="1"/>
      <c r="O1761" s="1"/>
      <c r="P1761"/>
    </row>
    <row r="1762" spans="2:16" x14ac:dyDescent="0.2"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M1762" s="10"/>
      <c r="N1762" s="1"/>
      <c r="O1762" s="1"/>
      <c r="P1762"/>
    </row>
    <row r="1763" spans="2:16" x14ac:dyDescent="0.2"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M1763" s="10"/>
      <c r="N1763" s="1"/>
      <c r="O1763" s="1"/>
      <c r="P1763"/>
    </row>
    <row r="1764" spans="2:16" x14ac:dyDescent="0.2"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M1764" s="10"/>
      <c r="N1764" s="1"/>
      <c r="O1764" s="1"/>
      <c r="P1764"/>
    </row>
    <row r="1765" spans="2:16" x14ac:dyDescent="0.2"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M1765" s="10"/>
      <c r="N1765" s="1"/>
      <c r="O1765" s="1"/>
      <c r="P1765"/>
    </row>
    <row r="1766" spans="2:16" x14ac:dyDescent="0.2"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M1766" s="10"/>
      <c r="N1766" s="1"/>
      <c r="O1766" s="1"/>
      <c r="P1766"/>
    </row>
    <row r="1767" spans="2:16" x14ac:dyDescent="0.2"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M1767" s="10"/>
      <c r="N1767" s="1"/>
      <c r="O1767" s="1"/>
      <c r="P1767"/>
    </row>
    <row r="1768" spans="2:16" x14ac:dyDescent="0.2"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M1768" s="10"/>
      <c r="N1768" s="1"/>
      <c r="O1768" s="1"/>
      <c r="P1768"/>
    </row>
    <row r="1769" spans="2:16" x14ac:dyDescent="0.2"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M1769" s="10"/>
      <c r="N1769" s="1"/>
      <c r="O1769" s="1"/>
      <c r="P1769"/>
    </row>
    <row r="1770" spans="2:16" x14ac:dyDescent="0.2"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M1770" s="10"/>
      <c r="N1770" s="1"/>
      <c r="O1770" s="1"/>
      <c r="P1770"/>
    </row>
    <row r="1771" spans="2:16" x14ac:dyDescent="0.2"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M1771" s="10"/>
      <c r="N1771" s="1"/>
      <c r="O1771" s="1"/>
      <c r="P1771"/>
    </row>
    <row r="1772" spans="2:16" x14ac:dyDescent="0.2"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M1772" s="10"/>
      <c r="N1772" s="1"/>
      <c r="O1772" s="1"/>
      <c r="P1772"/>
    </row>
    <row r="1773" spans="2:16" x14ac:dyDescent="0.2"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M1773" s="10"/>
      <c r="N1773" s="1"/>
      <c r="O1773" s="1"/>
      <c r="P1773"/>
    </row>
    <row r="1774" spans="2:16" x14ac:dyDescent="0.2"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M1774" s="10"/>
      <c r="N1774" s="1"/>
      <c r="O1774" s="1"/>
      <c r="P1774"/>
    </row>
    <row r="1775" spans="2:16" x14ac:dyDescent="0.2"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M1775" s="10"/>
      <c r="N1775" s="1"/>
      <c r="O1775" s="1"/>
      <c r="P1775"/>
    </row>
    <row r="1776" spans="2:16" x14ac:dyDescent="0.2"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M1776" s="10"/>
      <c r="N1776" s="1"/>
      <c r="O1776" s="1"/>
      <c r="P1776"/>
    </row>
    <row r="1777" spans="2:16" x14ac:dyDescent="0.2"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M1777" s="10"/>
      <c r="N1777" s="1"/>
      <c r="O1777" s="1"/>
      <c r="P1777"/>
    </row>
    <row r="1778" spans="2:16" x14ac:dyDescent="0.2"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M1778" s="10"/>
      <c r="N1778" s="1"/>
      <c r="O1778" s="1"/>
      <c r="P1778"/>
    </row>
    <row r="1779" spans="2:16" x14ac:dyDescent="0.2"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M1779" s="10"/>
      <c r="N1779" s="1"/>
      <c r="O1779" s="1"/>
      <c r="P1779"/>
    </row>
    <row r="1780" spans="2:16" x14ac:dyDescent="0.2"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M1780" s="10"/>
      <c r="N1780" s="1"/>
      <c r="O1780" s="1"/>
      <c r="P1780"/>
    </row>
    <row r="1781" spans="2:16" x14ac:dyDescent="0.2"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M1781" s="10"/>
      <c r="N1781" s="1"/>
      <c r="O1781" s="1"/>
      <c r="P1781"/>
    </row>
    <row r="1782" spans="2:16" x14ac:dyDescent="0.2"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M1782" s="10"/>
      <c r="N1782" s="1"/>
      <c r="O1782" s="1"/>
      <c r="P1782"/>
    </row>
    <row r="1783" spans="2:16" x14ac:dyDescent="0.2"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M1783" s="10"/>
      <c r="N1783" s="1"/>
      <c r="O1783" s="1"/>
      <c r="P1783"/>
    </row>
    <row r="1784" spans="2:16" x14ac:dyDescent="0.2"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M1784" s="10"/>
      <c r="N1784" s="1"/>
      <c r="O1784" s="1"/>
      <c r="P1784"/>
    </row>
    <row r="1785" spans="2:16" x14ac:dyDescent="0.2"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M1785" s="10"/>
      <c r="N1785" s="1"/>
      <c r="O1785" s="1"/>
      <c r="P1785"/>
    </row>
    <row r="1786" spans="2:16" x14ac:dyDescent="0.2"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M1786" s="10"/>
      <c r="N1786" s="1"/>
      <c r="O1786" s="1"/>
      <c r="P1786"/>
    </row>
    <row r="1787" spans="2:16" x14ac:dyDescent="0.2"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M1787" s="10"/>
      <c r="N1787" s="1"/>
      <c r="O1787" s="1"/>
      <c r="P1787"/>
    </row>
    <row r="1788" spans="2:16" x14ac:dyDescent="0.2"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M1788" s="10"/>
      <c r="N1788" s="1"/>
      <c r="O1788" s="1"/>
      <c r="P1788"/>
    </row>
    <row r="1789" spans="2:16" x14ac:dyDescent="0.2"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M1789" s="10"/>
      <c r="N1789" s="1"/>
      <c r="O1789" s="1"/>
      <c r="P1789"/>
    </row>
    <row r="1790" spans="2:16" x14ac:dyDescent="0.2"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M1790" s="10"/>
      <c r="N1790" s="1"/>
      <c r="O1790" s="1"/>
      <c r="P1790"/>
    </row>
    <row r="1791" spans="2:16" x14ac:dyDescent="0.2"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M1791" s="10"/>
      <c r="N1791" s="1"/>
      <c r="O1791" s="1"/>
      <c r="P1791"/>
    </row>
    <row r="1792" spans="2:16" x14ac:dyDescent="0.2"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M1792" s="10"/>
      <c r="N1792" s="1"/>
      <c r="O1792" s="1"/>
      <c r="P1792"/>
    </row>
    <row r="1793" spans="2:16" x14ac:dyDescent="0.2"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M1793" s="10"/>
      <c r="N1793" s="1"/>
      <c r="O1793" s="1"/>
      <c r="P1793"/>
    </row>
    <row r="1794" spans="2:16" x14ac:dyDescent="0.2"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M1794" s="10"/>
      <c r="N1794" s="1"/>
      <c r="O1794" s="1"/>
      <c r="P1794"/>
    </row>
    <row r="1795" spans="2:16" x14ac:dyDescent="0.2"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M1795" s="10"/>
      <c r="N1795" s="1"/>
      <c r="O1795" s="1"/>
      <c r="P1795"/>
    </row>
    <row r="1796" spans="2:16" x14ac:dyDescent="0.2"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M1796" s="10"/>
      <c r="N1796" s="1"/>
      <c r="O1796" s="1"/>
      <c r="P1796"/>
    </row>
    <row r="1797" spans="2:16" x14ac:dyDescent="0.2"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M1797" s="10"/>
      <c r="N1797" s="1"/>
      <c r="O1797" s="1"/>
      <c r="P1797"/>
    </row>
    <row r="1798" spans="2:16" x14ac:dyDescent="0.2"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M1798" s="10"/>
      <c r="N1798" s="1"/>
      <c r="O1798" s="1"/>
      <c r="P1798"/>
    </row>
    <row r="1799" spans="2:16" x14ac:dyDescent="0.2"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M1799" s="10"/>
      <c r="N1799" s="1"/>
      <c r="O1799" s="1"/>
      <c r="P1799"/>
    </row>
    <row r="1800" spans="2:16" x14ac:dyDescent="0.2"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M1800" s="10"/>
      <c r="N1800" s="1"/>
      <c r="O1800" s="1"/>
      <c r="P1800"/>
    </row>
    <row r="1801" spans="2:16" x14ac:dyDescent="0.2"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M1801" s="10"/>
      <c r="N1801" s="1"/>
      <c r="O1801" s="1"/>
      <c r="P1801"/>
    </row>
    <row r="1802" spans="2:16" x14ac:dyDescent="0.2"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M1802" s="10"/>
      <c r="N1802" s="1"/>
      <c r="O1802" s="1"/>
      <c r="P1802"/>
    </row>
    <row r="1803" spans="2:16" x14ac:dyDescent="0.2"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M1803" s="10"/>
      <c r="N1803" s="1"/>
      <c r="O1803" s="1"/>
      <c r="P1803"/>
    </row>
    <row r="1804" spans="2:16" x14ac:dyDescent="0.2"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M1804" s="10"/>
      <c r="N1804" s="1"/>
      <c r="O1804" s="1"/>
      <c r="P1804"/>
    </row>
    <row r="1805" spans="2:16" x14ac:dyDescent="0.2"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M1805" s="10"/>
      <c r="N1805" s="1"/>
      <c r="O1805" s="1"/>
      <c r="P1805"/>
    </row>
    <row r="1806" spans="2:16" x14ac:dyDescent="0.2"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M1806" s="10"/>
      <c r="N1806" s="1"/>
      <c r="O1806" s="1"/>
      <c r="P1806"/>
    </row>
    <row r="1807" spans="2:16" x14ac:dyDescent="0.2"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M1807" s="10"/>
      <c r="N1807" s="1"/>
      <c r="O1807" s="1"/>
      <c r="P1807"/>
    </row>
    <row r="1808" spans="2:16" x14ac:dyDescent="0.2"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M1808" s="10"/>
      <c r="N1808" s="1"/>
      <c r="O1808" s="1"/>
      <c r="P1808"/>
    </row>
    <row r="1809" spans="2:16" x14ac:dyDescent="0.2"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M1809" s="10"/>
      <c r="N1809" s="1"/>
      <c r="O1809" s="1"/>
      <c r="P1809"/>
    </row>
    <row r="1810" spans="2:16" x14ac:dyDescent="0.2"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M1810" s="10"/>
      <c r="N1810" s="1"/>
      <c r="O1810" s="1"/>
      <c r="P1810"/>
    </row>
    <row r="1811" spans="2:16" x14ac:dyDescent="0.2"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M1811" s="10"/>
      <c r="N1811" s="1"/>
      <c r="O1811" s="1"/>
      <c r="P1811"/>
    </row>
    <row r="1812" spans="2:16" x14ac:dyDescent="0.2"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M1812" s="10"/>
      <c r="N1812" s="1"/>
      <c r="O1812" s="1"/>
      <c r="P1812"/>
    </row>
    <row r="1813" spans="2:16" x14ac:dyDescent="0.2"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M1813" s="10"/>
      <c r="N1813" s="1"/>
      <c r="O1813" s="1"/>
      <c r="P1813"/>
    </row>
    <row r="1814" spans="2:16" x14ac:dyDescent="0.2"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M1814" s="10"/>
      <c r="N1814" s="1"/>
      <c r="O1814" s="1"/>
      <c r="P1814"/>
    </row>
    <row r="1815" spans="2:16" x14ac:dyDescent="0.2"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M1815" s="10"/>
      <c r="N1815" s="1"/>
      <c r="O1815" s="1"/>
      <c r="P1815"/>
    </row>
    <row r="1816" spans="2:16" x14ac:dyDescent="0.2"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M1816" s="10"/>
      <c r="N1816" s="1"/>
      <c r="O1816" s="1"/>
      <c r="P1816"/>
    </row>
    <row r="1817" spans="2:16" x14ac:dyDescent="0.2"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M1817" s="10"/>
      <c r="N1817" s="1"/>
      <c r="O1817" s="1"/>
      <c r="P1817"/>
    </row>
    <row r="1818" spans="2:16" x14ac:dyDescent="0.2"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M1818" s="10"/>
      <c r="N1818" s="1"/>
      <c r="O1818" s="1"/>
      <c r="P1818"/>
    </row>
    <row r="1819" spans="2:16" x14ac:dyDescent="0.2"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M1819" s="10"/>
      <c r="N1819" s="1"/>
      <c r="O1819" s="1"/>
      <c r="P1819"/>
    </row>
    <row r="1820" spans="2:16" x14ac:dyDescent="0.2"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M1820" s="10"/>
      <c r="N1820" s="1"/>
      <c r="O1820" s="1"/>
      <c r="P1820"/>
    </row>
    <row r="1821" spans="2:16" x14ac:dyDescent="0.2"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M1821" s="10"/>
      <c r="N1821" s="1"/>
      <c r="O1821" s="1"/>
      <c r="P1821"/>
    </row>
    <row r="1822" spans="2:16" x14ac:dyDescent="0.2"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M1822" s="10"/>
      <c r="N1822" s="1"/>
      <c r="O1822" s="1"/>
      <c r="P1822"/>
    </row>
    <row r="1823" spans="2:16" x14ac:dyDescent="0.2"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M1823" s="10"/>
      <c r="N1823" s="1"/>
      <c r="O1823" s="1"/>
      <c r="P1823"/>
    </row>
    <row r="1824" spans="2:16" x14ac:dyDescent="0.2"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M1824" s="10"/>
      <c r="N1824" s="1"/>
      <c r="O1824" s="1"/>
      <c r="P1824"/>
    </row>
    <row r="1825" spans="2:16" x14ac:dyDescent="0.2"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M1825" s="10"/>
      <c r="N1825" s="1"/>
      <c r="O1825" s="1"/>
      <c r="P1825"/>
    </row>
    <row r="1826" spans="2:16" x14ac:dyDescent="0.2"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M1826" s="10"/>
      <c r="N1826" s="1"/>
      <c r="O1826" s="1"/>
      <c r="P1826"/>
    </row>
    <row r="1827" spans="2:16" x14ac:dyDescent="0.2"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M1827" s="10"/>
      <c r="N1827" s="1"/>
      <c r="O1827" s="1"/>
      <c r="P1827"/>
    </row>
    <row r="1828" spans="2:16" x14ac:dyDescent="0.2"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M1828" s="10"/>
      <c r="N1828" s="1"/>
      <c r="O1828" s="1"/>
      <c r="P1828"/>
    </row>
    <row r="1829" spans="2:16" x14ac:dyDescent="0.2"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M1829" s="10"/>
      <c r="N1829" s="1"/>
      <c r="O1829" s="1"/>
      <c r="P1829"/>
    </row>
    <row r="1830" spans="2:16" x14ac:dyDescent="0.2"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M1830" s="10"/>
      <c r="N1830" s="1"/>
      <c r="O1830" s="1"/>
      <c r="P1830"/>
    </row>
    <row r="1831" spans="2:16" x14ac:dyDescent="0.2"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M1831" s="10"/>
      <c r="N1831" s="1"/>
      <c r="O1831" s="1"/>
      <c r="P1831"/>
    </row>
    <row r="1832" spans="2:16" x14ac:dyDescent="0.2"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M1832" s="10"/>
      <c r="N1832" s="1"/>
      <c r="O1832" s="1"/>
      <c r="P1832"/>
    </row>
    <row r="1833" spans="2:16" x14ac:dyDescent="0.2"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M1833" s="10"/>
      <c r="N1833" s="1"/>
      <c r="O1833" s="1"/>
      <c r="P1833"/>
    </row>
    <row r="1834" spans="2:16" x14ac:dyDescent="0.2"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M1834" s="10"/>
      <c r="N1834" s="1"/>
      <c r="O1834" s="1"/>
      <c r="P1834"/>
    </row>
    <row r="1835" spans="2:16" x14ac:dyDescent="0.2"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M1835" s="10"/>
      <c r="N1835" s="1"/>
      <c r="O1835" s="1"/>
      <c r="P1835"/>
    </row>
    <row r="1836" spans="2:16" x14ac:dyDescent="0.2"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M1836" s="10"/>
      <c r="N1836" s="1"/>
      <c r="O1836" s="1"/>
      <c r="P1836"/>
    </row>
    <row r="1837" spans="2:16" x14ac:dyDescent="0.2"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M1837" s="10"/>
      <c r="N1837" s="1"/>
      <c r="O1837" s="1"/>
      <c r="P1837"/>
    </row>
    <row r="1838" spans="2:16" x14ac:dyDescent="0.2"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M1838" s="10"/>
      <c r="N1838" s="1"/>
      <c r="O1838" s="1"/>
      <c r="P1838"/>
    </row>
    <row r="1839" spans="2:16" x14ac:dyDescent="0.2"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M1839" s="10"/>
      <c r="N1839" s="1"/>
      <c r="O1839" s="1"/>
      <c r="P1839"/>
    </row>
    <row r="1840" spans="2:16" x14ac:dyDescent="0.2"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M1840" s="10"/>
      <c r="N1840" s="1"/>
      <c r="O1840" s="1"/>
      <c r="P1840"/>
    </row>
    <row r="1841" spans="2:16" x14ac:dyDescent="0.2"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M1841" s="10"/>
      <c r="N1841" s="1"/>
      <c r="O1841" s="1"/>
      <c r="P1841"/>
    </row>
    <row r="1842" spans="2:16" x14ac:dyDescent="0.2"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M1842" s="10"/>
      <c r="N1842" s="1"/>
      <c r="O1842" s="1"/>
      <c r="P1842"/>
    </row>
    <row r="1843" spans="2:16" x14ac:dyDescent="0.2"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M1843" s="10"/>
      <c r="N1843" s="1"/>
      <c r="O1843" s="1"/>
      <c r="P1843"/>
    </row>
    <row r="1844" spans="2:16" x14ac:dyDescent="0.2"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M1844" s="10"/>
      <c r="N1844" s="1"/>
      <c r="O1844" s="1"/>
      <c r="P1844"/>
    </row>
    <row r="1845" spans="2:16" x14ac:dyDescent="0.2"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M1845" s="10"/>
      <c r="N1845" s="1"/>
      <c r="O1845" s="1"/>
      <c r="P1845"/>
    </row>
    <row r="1846" spans="2:16" x14ac:dyDescent="0.2"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M1846" s="10"/>
      <c r="N1846" s="1"/>
      <c r="O1846" s="1"/>
      <c r="P1846"/>
    </row>
    <row r="1847" spans="2:16" x14ac:dyDescent="0.2"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M1847" s="10"/>
      <c r="N1847" s="1"/>
      <c r="O1847" s="1"/>
      <c r="P1847"/>
    </row>
    <row r="1848" spans="2:16" x14ac:dyDescent="0.2"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M1848" s="10"/>
      <c r="N1848" s="1"/>
      <c r="O1848" s="1"/>
      <c r="P1848"/>
    </row>
    <row r="1849" spans="2:16" x14ac:dyDescent="0.2"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M1849" s="10"/>
      <c r="N1849" s="1"/>
      <c r="O1849" s="1"/>
      <c r="P1849"/>
    </row>
    <row r="1850" spans="2:16" x14ac:dyDescent="0.2"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M1850" s="10"/>
      <c r="N1850" s="1"/>
      <c r="O1850" s="1"/>
      <c r="P1850"/>
    </row>
    <row r="1851" spans="2:16" x14ac:dyDescent="0.2"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M1851" s="10"/>
      <c r="N1851" s="1"/>
      <c r="O1851" s="1"/>
      <c r="P1851"/>
    </row>
    <row r="1852" spans="2:16" x14ac:dyDescent="0.2"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M1852" s="10"/>
      <c r="N1852" s="1"/>
      <c r="O1852" s="1"/>
      <c r="P1852"/>
    </row>
    <row r="1853" spans="2:16" x14ac:dyDescent="0.2"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M1853" s="10"/>
      <c r="N1853" s="1"/>
      <c r="O1853" s="1"/>
      <c r="P1853"/>
    </row>
    <row r="1854" spans="2:16" x14ac:dyDescent="0.2"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M1854" s="10"/>
      <c r="N1854" s="1"/>
      <c r="O1854" s="1"/>
      <c r="P1854"/>
    </row>
    <row r="1855" spans="2:16" x14ac:dyDescent="0.2"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M1855" s="10"/>
      <c r="N1855" s="1"/>
      <c r="O1855" s="1"/>
      <c r="P1855"/>
    </row>
    <row r="1856" spans="2:16" x14ac:dyDescent="0.2"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M1856" s="10"/>
      <c r="N1856" s="1"/>
      <c r="O1856" s="1"/>
      <c r="P1856"/>
    </row>
    <row r="1857" spans="2:16" x14ac:dyDescent="0.2"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M1857" s="10"/>
      <c r="N1857" s="1"/>
      <c r="O1857" s="1"/>
      <c r="P1857"/>
    </row>
    <row r="1858" spans="2:16" x14ac:dyDescent="0.2"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M1858" s="10"/>
      <c r="N1858" s="1"/>
      <c r="O1858" s="1"/>
      <c r="P1858"/>
    </row>
    <row r="1859" spans="2:16" x14ac:dyDescent="0.2"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M1859" s="10"/>
      <c r="N1859" s="1"/>
      <c r="O1859" s="1"/>
      <c r="P1859"/>
    </row>
    <row r="1860" spans="2:16" x14ac:dyDescent="0.2"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M1860" s="10"/>
      <c r="N1860" s="1"/>
      <c r="O1860" s="1"/>
      <c r="P1860"/>
    </row>
    <row r="1861" spans="2:16" x14ac:dyDescent="0.2"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M1861" s="10"/>
      <c r="N1861" s="1"/>
      <c r="O1861" s="1"/>
      <c r="P1861"/>
    </row>
    <row r="1862" spans="2:16" x14ac:dyDescent="0.2"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M1862" s="10"/>
      <c r="N1862" s="1"/>
      <c r="O1862" s="1"/>
      <c r="P1862"/>
    </row>
    <row r="1863" spans="2:16" x14ac:dyDescent="0.2"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M1863" s="10"/>
      <c r="N1863" s="1"/>
      <c r="O1863" s="1"/>
      <c r="P1863"/>
    </row>
    <row r="1864" spans="2:16" x14ac:dyDescent="0.2"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M1864" s="10"/>
      <c r="N1864" s="1"/>
      <c r="O1864" s="1"/>
      <c r="P1864"/>
    </row>
    <row r="1865" spans="2:16" x14ac:dyDescent="0.2"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M1865" s="10"/>
      <c r="N1865" s="1"/>
      <c r="O1865" s="1"/>
      <c r="P1865"/>
    </row>
    <row r="1866" spans="2:16" x14ac:dyDescent="0.2"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M1866" s="10"/>
      <c r="N1866" s="1"/>
      <c r="O1866" s="1"/>
      <c r="P1866"/>
    </row>
    <row r="1867" spans="2:16" x14ac:dyDescent="0.2"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M1867" s="10"/>
      <c r="N1867" s="1"/>
      <c r="O1867" s="1"/>
      <c r="P1867"/>
    </row>
    <row r="1868" spans="2:16" x14ac:dyDescent="0.2"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M1868" s="10"/>
      <c r="N1868" s="1"/>
      <c r="O1868" s="1"/>
      <c r="P1868"/>
    </row>
    <row r="1869" spans="2:16" x14ac:dyDescent="0.2"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M1869" s="10"/>
      <c r="N1869" s="1"/>
      <c r="O1869" s="1"/>
      <c r="P1869"/>
    </row>
    <row r="1870" spans="2:16" x14ac:dyDescent="0.2"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M1870" s="10"/>
      <c r="N1870" s="1"/>
      <c r="O1870" s="1"/>
      <c r="P1870"/>
    </row>
    <row r="1871" spans="2:16" x14ac:dyDescent="0.2"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M1871" s="10"/>
      <c r="N1871" s="1"/>
      <c r="O1871" s="1"/>
      <c r="P1871"/>
    </row>
    <row r="1872" spans="2:16" x14ac:dyDescent="0.2"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M1872" s="10"/>
      <c r="N1872" s="1"/>
      <c r="O1872" s="1"/>
      <c r="P1872"/>
    </row>
    <row r="1873" spans="2:16" x14ac:dyDescent="0.2"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M1873" s="10"/>
      <c r="N1873" s="1"/>
      <c r="O1873" s="1"/>
      <c r="P1873"/>
    </row>
    <row r="1874" spans="2:16" x14ac:dyDescent="0.2"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M1874" s="10"/>
      <c r="N1874" s="1"/>
      <c r="O1874" s="1"/>
      <c r="P1874"/>
    </row>
    <row r="1875" spans="2:16" x14ac:dyDescent="0.2"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M1875" s="10"/>
      <c r="N1875" s="1"/>
      <c r="O1875" s="1"/>
      <c r="P1875"/>
    </row>
    <row r="1876" spans="2:16" x14ac:dyDescent="0.2"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M1876" s="10"/>
      <c r="N1876" s="1"/>
      <c r="O1876" s="1"/>
      <c r="P1876"/>
    </row>
    <row r="1877" spans="2:16" x14ac:dyDescent="0.2"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M1877" s="10"/>
      <c r="N1877" s="1"/>
      <c r="O1877" s="1"/>
      <c r="P1877"/>
    </row>
    <row r="1878" spans="2:16" x14ac:dyDescent="0.2"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M1878" s="10"/>
      <c r="N1878" s="1"/>
      <c r="O1878" s="1"/>
      <c r="P1878"/>
    </row>
    <row r="1879" spans="2:16" x14ac:dyDescent="0.2"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M1879" s="10"/>
      <c r="N1879" s="1"/>
      <c r="O1879" s="1"/>
      <c r="P1879"/>
    </row>
    <row r="1880" spans="2:16" x14ac:dyDescent="0.2"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M1880" s="10"/>
      <c r="N1880" s="1"/>
      <c r="O1880" s="1"/>
      <c r="P1880"/>
    </row>
    <row r="1881" spans="2:16" x14ac:dyDescent="0.2"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M1881" s="10"/>
      <c r="N1881" s="1"/>
      <c r="O1881" s="1"/>
      <c r="P1881"/>
    </row>
    <row r="1882" spans="2:16" x14ac:dyDescent="0.2"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M1882" s="10"/>
      <c r="N1882" s="1"/>
      <c r="O1882" s="1"/>
      <c r="P1882"/>
    </row>
    <row r="1883" spans="2:16" x14ac:dyDescent="0.2"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M1883" s="10"/>
      <c r="N1883" s="1"/>
      <c r="O1883" s="1"/>
      <c r="P1883"/>
    </row>
    <row r="1884" spans="2:16" x14ac:dyDescent="0.2"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M1884" s="10"/>
      <c r="N1884" s="1"/>
      <c r="O1884" s="1"/>
      <c r="P1884"/>
    </row>
    <row r="1885" spans="2:16" x14ac:dyDescent="0.2"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M1885" s="10"/>
      <c r="N1885" s="1"/>
      <c r="O1885" s="1"/>
      <c r="P1885"/>
    </row>
    <row r="1886" spans="2:16" x14ac:dyDescent="0.2"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M1886" s="10"/>
      <c r="N1886" s="1"/>
      <c r="O1886" s="1"/>
      <c r="P1886"/>
    </row>
    <row r="1887" spans="2:16" x14ac:dyDescent="0.2"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M1887" s="10"/>
      <c r="N1887" s="1"/>
      <c r="O1887" s="1"/>
      <c r="P1887"/>
    </row>
    <row r="1888" spans="2:16" x14ac:dyDescent="0.2"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M1888" s="10"/>
      <c r="N1888" s="1"/>
      <c r="O1888" s="1"/>
      <c r="P1888"/>
    </row>
    <row r="1889" spans="2:16" x14ac:dyDescent="0.2"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M1889" s="10"/>
      <c r="N1889" s="1"/>
      <c r="O1889" s="1"/>
      <c r="P1889"/>
    </row>
    <row r="1890" spans="2:16" x14ac:dyDescent="0.2"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M1890" s="10"/>
      <c r="N1890" s="1"/>
      <c r="O1890" s="1"/>
      <c r="P1890"/>
    </row>
    <row r="1891" spans="2:16" x14ac:dyDescent="0.2"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M1891" s="10"/>
      <c r="N1891" s="1"/>
      <c r="O1891" s="1"/>
      <c r="P1891"/>
    </row>
    <row r="1892" spans="2:16" x14ac:dyDescent="0.2"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M1892" s="10"/>
      <c r="N1892" s="1"/>
      <c r="O1892" s="1"/>
      <c r="P1892"/>
    </row>
    <row r="1893" spans="2:16" x14ac:dyDescent="0.2"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M1893" s="10"/>
      <c r="N1893" s="1"/>
      <c r="O1893" s="1"/>
      <c r="P1893"/>
    </row>
    <row r="1894" spans="2:16" x14ac:dyDescent="0.2"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M1894" s="10"/>
      <c r="N1894" s="1"/>
      <c r="O1894" s="1"/>
      <c r="P1894"/>
    </row>
    <row r="1895" spans="2:16" x14ac:dyDescent="0.2"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M1895" s="10"/>
      <c r="N1895" s="1"/>
      <c r="O1895" s="1"/>
      <c r="P1895"/>
    </row>
    <row r="1896" spans="2:16" x14ac:dyDescent="0.2"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M1896" s="10"/>
      <c r="N1896" s="1"/>
      <c r="O1896" s="1"/>
      <c r="P1896"/>
    </row>
    <row r="1897" spans="2:16" x14ac:dyDescent="0.2"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M1897" s="10"/>
      <c r="N1897" s="1"/>
      <c r="O1897" s="1"/>
      <c r="P1897"/>
    </row>
    <row r="1898" spans="2:16" x14ac:dyDescent="0.2"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M1898" s="10"/>
      <c r="N1898" s="1"/>
      <c r="O1898" s="1"/>
      <c r="P1898"/>
    </row>
    <row r="1899" spans="2:16" x14ac:dyDescent="0.2"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M1899" s="10"/>
      <c r="N1899" s="1"/>
      <c r="O1899" s="1"/>
      <c r="P1899"/>
    </row>
    <row r="1900" spans="2:16" x14ac:dyDescent="0.2"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M1900" s="10"/>
      <c r="N1900" s="1"/>
      <c r="O1900" s="1"/>
      <c r="P1900"/>
    </row>
    <row r="1901" spans="2:16" x14ac:dyDescent="0.2"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M1901" s="10"/>
      <c r="N1901" s="1"/>
      <c r="O1901" s="1"/>
      <c r="P1901"/>
    </row>
    <row r="1902" spans="2:16" x14ac:dyDescent="0.2"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M1902" s="10"/>
      <c r="N1902" s="1"/>
      <c r="O1902" s="1"/>
      <c r="P1902"/>
    </row>
    <row r="1903" spans="2:16" x14ac:dyDescent="0.2"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M1903" s="10"/>
      <c r="N1903" s="1"/>
      <c r="O1903" s="1"/>
      <c r="P1903"/>
    </row>
    <row r="1904" spans="2:16" x14ac:dyDescent="0.2"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M1904" s="10"/>
      <c r="N1904" s="1"/>
      <c r="O1904" s="1"/>
      <c r="P1904"/>
    </row>
    <row r="1905" spans="2:16" x14ac:dyDescent="0.2"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M1905" s="10"/>
      <c r="N1905" s="1"/>
      <c r="O1905" s="1"/>
      <c r="P1905"/>
    </row>
    <row r="1906" spans="2:16" x14ac:dyDescent="0.2"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M1906" s="10"/>
      <c r="N1906" s="1"/>
      <c r="O1906" s="1"/>
      <c r="P1906"/>
    </row>
    <row r="1907" spans="2:16" x14ac:dyDescent="0.2"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M1907" s="10"/>
      <c r="N1907" s="1"/>
      <c r="O1907" s="1"/>
      <c r="P1907"/>
    </row>
    <row r="1908" spans="2:16" x14ac:dyDescent="0.2"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M1908" s="10"/>
      <c r="N1908" s="1"/>
      <c r="O1908" s="1"/>
      <c r="P1908"/>
    </row>
    <row r="1909" spans="2:16" x14ac:dyDescent="0.2"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M1909" s="10"/>
      <c r="N1909" s="1"/>
      <c r="O1909" s="1"/>
      <c r="P1909"/>
    </row>
    <row r="1910" spans="2:16" x14ac:dyDescent="0.2"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M1910" s="10"/>
      <c r="N1910" s="1"/>
      <c r="O1910" s="1"/>
      <c r="P1910"/>
    </row>
    <row r="1911" spans="2:16" x14ac:dyDescent="0.2"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M1911" s="10"/>
      <c r="N1911" s="1"/>
      <c r="O1911" s="1"/>
      <c r="P1911"/>
    </row>
    <row r="1912" spans="2:16" x14ac:dyDescent="0.2"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M1912" s="10"/>
      <c r="N1912" s="1"/>
      <c r="O1912" s="1"/>
      <c r="P1912"/>
    </row>
    <row r="1913" spans="2:16" x14ac:dyDescent="0.2"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M1913" s="10"/>
      <c r="N1913" s="1"/>
      <c r="O1913" s="1"/>
      <c r="P1913"/>
    </row>
    <row r="1914" spans="2:16" x14ac:dyDescent="0.2"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M1914" s="10"/>
      <c r="N1914" s="1"/>
      <c r="O1914" s="1"/>
      <c r="P1914"/>
    </row>
    <row r="1915" spans="2:16" x14ac:dyDescent="0.2"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M1915" s="10"/>
      <c r="N1915" s="1"/>
      <c r="O1915" s="1"/>
      <c r="P1915"/>
    </row>
    <row r="1916" spans="2:16" x14ac:dyDescent="0.2"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M1916" s="10"/>
      <c r="N1916" s="1"/>
      <c r="O1916" s="1"/>
      <c r="P1916"/>
    </row>
    <row r="1917" spans="2:16" x14ac:dyDescent="0.2"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M1917" s="10"/>
      <c r="N1917" s="1"/>
      <c r="O1917" s="1"/>
      <c r="P1917"/>
    </row>
    <row r="1918" spans="2:16" x14ac:dyDescent="0.2"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M1918" s="10"/>
      <c r="N1918" s="1"/>
      <c r="O1918" s="1"/>
      <c r="P1918"/>
    </row>
    <row r="1919" spans="2:16" x14ac:dyDescent="0.2"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M1919" s="10"/>
      <c r="N1919" s="1"/>
      <c r="O1919" s="1"/>
      <c r="P1919"/>
    </row>
    <row r="1920" spans="2:16" x14ac:dyDescent="0.2"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M1920" s="10"/>
      <c r="N1920" s="1"/>
      <c r="O1920" s="1"/>
      <c r="P1920"/>
    </row>
    <row r="1921" spans="2:16" x14ac:dyDescent="0.2"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M1921" s="10"/>
      <c r="N1921" s="1"/>
      <c r="O1921" s="1"/>
      <c r="P1921"/>
    </row>
    <row r="1922" spans="2:16" x14ac:dyDescent="0.2"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M1922" s="10"/>
      <c r="N1922" s="1"/>
      <c r="O1922" s="1"/>
      <c r="P1922"/>
    </row>
    <row r="1923" spans="2:16" x14ac:dyDescent="0.2"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M1923" s="10"/>
      <c r="N1923" s="1"/>
      <c r="O1923" s="1"/>
      <c r="P1923"/>
    </row>
    <row r="1924" spans="2:16" x14ac:dyDescent="0.2"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M1924" s="10"/>
      <c r="N1924" s="1"/>
      <c r="O1924" s="1"/>
      <c r="P1924"/>
    </row>
    <row r="1925" spans="2:16" x14ac:dyDescent="0.2"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M1925" s="10"/>
      <c r="N1925" s="1"/>
      <c r="O1925" s="1"/>
      <c r="P1925"/>
    </row>
    <row r="1926" spans="2:16" x14ac:dyDescent="0.2"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M1926" s="10"/>
      <c r="N1926" s="1"/>
      <c r="O1926" s="1"/>
      <c r="P1926"/>
    </row>
    <row r="1927" spans="2:16" x14ac:dyDescent="0.2"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M1927" s="10"/>
      <c r="N1927" s="1"/>
      <c r="O1927" s="1"/>
      <c r="P1927"/>
    </row>
    <row r="1928" spans="2:16" x14ac:dyDescent="0.2"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M1928" s="10"/>
      <c r="N1928" s="1"/>
      <c r="O1928" s="1"/>
      <c r="P1928"/>
    </row>
    <row r="1929" spans="2:16" x14ac:dyDescent="0.2"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M1929" s="10"/>
      <c r="N1929" s="1"/>
      <c r="O1929" s="1"/>
      <c r="P1929"/>
    </row>
    <row r="1930" spans="2:16" x14ac:dyDescent="0.2"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M1930" s="10"/>
      <c r="N1930" s="1"/>
      <c r="O1930" s="1"/>
      <c r="P1930"/>
    </row>
    <row r="1931" spans="2:16" x14ac:dyDescent="0.2"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M1931" s="10"/>
      <c r="N1931" s="1"/>
      <c r="O1931" s="1"/>
      <c r="P1931"/>
    </row>
    <row r="1932" spans="2:16" x14ac:dyDescent="0.2"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M1932" s="10"/>
      <c r="N1932" s="1"/>
      <c r="O1932" s="1"/>
      <c r="P1932"/>
    </row>
    <row r="1933" spans="2:16" x14ac:dyDescent="0.2"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M1933" s="10"/>
      <c r="N1933" s="1"/>
      <c r="O1933" s="1"/>
      <c r="P1933"/>
    </row>
    <row r="1934" spans="2:16" x14ac:dyDescent="0.2"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M1934" s="10"/>
      <c r="N1934" s="1"/>
      <c r="O1934" s="1"/>
      <c r="P1934"/>
    </row>
    <row r="1935" spans="2:16" x14ac:dyDescent="0.2"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M1935" s="10"/>
      <c r="N1935" s="1"/>
      <c r="O1935" s="1"/>
      <c r="P1935"/>
    </row>
    <row r="1936" spans="2:16" x14ac:dyDescent="0.2"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M1936" s="10"/>
      <c r="N1936" s="1"/>
      <c r="O1936" s="1"/>
      <c r="P1936"/>
    </row>
    <row r="1937" spans="2:16" x14ac:dyDescent="0.2"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M1937" s="10"/>
      <c r="N1937" s="1"/>
      <c r="O1937" s="1"/>
      <c r="P1937"/>
    </row>
    <row r="1938" spans="2:16" x14ac:dyDescent="0.2"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M1938" s="10"/>
      <c r="N1938" s="1"/>
      <c r="O1938" s="1"/>
      <c r="P1938"/>
    </row>
    <row r="1939" spans="2:16" x14ac:dyDescent="0.2"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M1939" s="10"/>
      <c r="N1939" s="1"/>
      <c r="O1939" s="1"/>
      <c r="P1939"/>
    </row>
    <row r="1940" spans="2:16" x14ac:dyDescent="0.2"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M1940" s="10"/>
      <c r="N1940" s="1"/>
      <c r="O1940" s="1"/>
      <c r="P1940"/>
    </row>
    <row r="1941" spans="2:16" x14ac:dyDescent="0.2"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M1941" s="10"/>
      <c r="N1941" s="1"/>
      <c r="O1941" s="1"/>
      <c r="P1941"/>
    </row>
    <row r="1942" spans="2:16" x14ac:dyDescent="0.2"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M1942" s="10"/>
      <c r="N1942" s="1"/>
      <c r="O1942" s="1"/>
      <c r="P1942"/>
    </row>
    <row r="1943" spans="2:16" x14ac:dyDescent="0.2"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M1943" s="10"/>
      <c r="N1943" s="1"/>
      <c r="O1943" s="1"/>
      <c r="P1943"/>
    </row>
    <row r="1944" spans="2:16" x14ac:dyDescent="0.2"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M1944" s="10"/>
      <c r="N1944" s="1"/>
      <c r="O1944" s="1"/>
      <c r="P1944"/>
    </row>
    <row r="1945" spans="2:16" x14ac:dyDescent="0.2"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M1945" s="10"/>
      <c r="N1945" s="1"/>
      <c r="O1945" s="1"/>
      <c r="P1945"/>
    </row>
    <row r="1946" spans="2:16" x14ac:dyDescent="0.2"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M1946" s="10"/>
      <c r="N1946" s="1"/>
      <c r="O1946" s="1"/>
      <c r="P1946"/>
    </row>
    <row r="1947" spans="2:16" x14ac:dyDescent="0.2"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M1947" s="10"/>
      <c r="N1947" s="1"/>
      <c r="O1947" s="1"/>
      <c r="P1947"/>
    </row>
    <row r="1948" spans="2:16" x14ac:dyDescent="0.2"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M1948" s="10"/>
      <c r="N1948" s="1"/>
      <c r="O1948" s="1"/>
      <c r="P1948"/>
    </row>
    <row r="1949" spans="2:16" x14ac:dyDescent="0.2"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M1949" s="10"/>
      <c r="N1949" s="1"/>
      <c r="O1949" s="1"/>
      <c r="P1949"/>
    </row>
    <row r="1950" spans="2:16" x14ac:dyDescent="0.2"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M1950" s="10"/>
      <c r="N1950" s="1"/>
      <c r="O1950" s="1"/>
      <c r="P1950"/>
    </row>
    <row r="1951" spans="2:16" x14ac:dyDescent="0.2"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M1951" s="10"/>
      <c r="N1951" s="1"/>
      <c r="O1951" s="1"/>
      <c r="P1951"/>
    </row>
    <row r="1952" spans="2:16" x14ac:dyDescent="0.2"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M1952" s="10"/>
      <c r="N1952" s="1"/>
      <c r="O1952" s="1"/>
      <c r="P1952"/>
    </row>
    <row r="1953" spans="2:16" x14ac:dyDescent="0.2"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M1953" s="10"/>
      <c r="N1953" s="1"/>
      <c r="O1953" s="1"/>
      <c r="P1953"/>
    </row>
    <row r="1954" spans="2:16" x14ac:dyDescent="0.2"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M1954" s="10"/>
      <c r="N1954" s="1"/>
      <c r="O1954" s="1"/>
      <c r="P1954"/>
    </row>
    <row r="1955" spans="2:16" x14ac:dyDescent="0.2"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M1955" s="10"/>
      <c r="N1955" s="1"/>
      <c r="O1955" s="1"/>
      <c r="P1955"/>
    </row>
    <row r="1956" spans="2:16" x14ac:dyDescent="0.2"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M1956" s="10"/>
      <c r="N1956" s="1"/>
      <c r="O1956" s="1"/>
      <c r="P1956"/>
    </row>
    <row r="1957" spans="2:16" x14ac:dyDescent="0.2"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M1957" s="10"/>
      <c r="N1957" s="1"/>
      <c r="O1957" s="1"/>
      <c r="P1957"/>
    </row>
    <row r="1958" spans="2:16" x14ac:dyDescent="0.2"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M1958" s="10"/>
      <c r="N1958" s="1"/>
      <c r="O1958" s="1"/>
      <c r="P1958"/>
    </row>
    <row r="1959" spans="2:16" x14ac:dyDescent="0.2"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M1959" s="10"/>
      <c r="N1959" s="1"/>
      <c r="O1959" s="1"/>
      <c r="P1959"/>
    </row>
    <row r="1960" spans="2:16" x14ac:dyDescent="0.2"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M1960" s="10"/>
      <c r="N1960" s="1"/>
      <c r="O1960" s="1"/>
      <c r="P1960"/>
    </row>
    <row r="1961" spans="2:16" x14ac:dyDescent="0.2"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M1961" s="10"/>
      <c r="N1961" s="1"/>
      <c r="O1961" s="1"/>
      <c r="P1961"/>
    </row>
    <row r="1962" spans="2:16" x14ac:dyDescent="0.2"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M1962" s="10"/>
      <c r="N1962" s="1"/>
      <c r="O1962" s="1"/>
      <c r="P1962"/>
    </row>
    <row r="1963" spans="2:16" x14ac:dyDescent="0.2"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M1963" s="10"/>
      <c r="N1963" s="1"/>
      <c r="O1963" s="1"/>
      <c r="P1963"/>
    </row>
    <row r="1964" spans="2:16" x14ac:dyDescent="0.2"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M1964" s="10"/>
      <c r="N1964" s="1"/>
      <c r="O1964" s="1"/>
      <c r="P1964"/>
    </row>
    <row r="1965" spans="2:16" x14ac:dyDescent="0.2"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M1965" s="10"/>
      <c r="N1965" s="1"/>
      <c r="O1965" s="1"/>
      <c r="P1965"/>
    </row>
    <row r="1966" spans="2:16" x14ac:dyDescent="0.2"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M1966" s="10"/>
      <c r="N1966" s="1"/>
      <c r="O1966" s="1"/>
      <c r="P1966"/>
    </row>
    <row r="1967" spans="2:16" x14ac:dyDescent="0.2"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M1967" s="10"/>
      <c r="N1967" s="1"/>
      <c r="O1967" s="1"/>
      <c r="P1967"/>
    </row>
    <row r="1968" spans="2:16" x14ac:dyDescent="0.2"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M1968" s="10"/>
      <c r="N1968" s="1"/>
      <c r="O1968" s="1"/>
      <c r="P1968"/>
    </row>
    <row r="1969" spans="2:16" x14ac:dyDescent="0.2"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M1969" s="10"/>
      <c r="N1969" s="1"/>
      <c r="O1969" s="1"/>
      <c r="P1969"/>
    </row>
    <row r="1970" spans="2:16" x14ac:dyDescent="0.2"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M1970" s="10"/>
      <c r="N1970" s="1"/>
      <c r="O1970" s="1"/>
      <c r="P1970"/>
    </row>
    <row r="1971" spans="2:16" x14ac:dyDescent="0.2"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M1971" s="10"/>
      <c r="N1971" s="1"/>
      <c r="O1971" s="1"/>
      <c r="P1971"/>
    </row>
    <row r="1972" spans="2:16" x14ac:dyDescent="0.2"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M1972" s="10"/>
      <c r="N1972" s="1"/>
      <c r="O1972" s="1"/>
      <c r="P1972"/>
    </row>
    <row r="1973" spans="2:16" x14ac:dyDescent="0.2"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M1973" s="10"/>
      <c r="N1973" s="1"/>
      <c r="O1973" s="1"/>
      <c r="P1973"/>
    </row>
    <row r="1974" spans="2:16" x14ac:dyDescent="0.2"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M1974" s="10"/>
      <c r="N1974" s="1"/>
      <c r="O1974" s="1"/>
      <c r="P1974"/>
    </row>
    <row r="1975" spans="2:16" x14ac:dyDescent="0.2"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M1975" s="10"/>
      <c r="N1975" s="1"/>
      <c r="O1975" s="1"/>
      <c r="P1975"/>
    </row>
    <row r="1976" spans="2:16" x14ac:dyDescent="0.2"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M1976" s="10"/>
      <c r="N1976" s="1"/>
      <c r="O1976" s="1"/>
      <c r="P1976"/>
    </row>
    <row r="1977" spans="2:16" x14ac:dyDescent="0.2"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M1977" s="10"/>
      <c r="N1977" s="1"/>
      <c r="O1977" s="1"/>
      <c r="P1977"/>
    </row>
    <row r="1978" spans="2:16" x14ac:dyDescent="0.2"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M1978" s="10"/>
      <c r="N1978" s="1"/>
      <c r="O1978" s="1"/>
      <c r="P1978"/>
    </row>
    <row r="1979" spans="2:16" x14ac:dyDescent="0.2"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M1979" s="10"/>
      <c r="N1979" s="1"/>
      <c r="O1979" s="1"/>
      <c r="P1979"/>
    </row>
    <row r="1980" spans="2:16" x14ac:dyDescent="0.2"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M1980" s="10"/>
      <c r="N1980" s="1"/>
      <c r="O1980" s="1"/>
      <c r="P1980"/>
    </row>
    <row r="1981" spans="2:16" x14ac:dyDescent="0.2"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M1981" s="10"/>
      <c r="N1981" s="1"/>
      <c r="O1981" s="1"/>
      <c r="P1981"/>
    </row>
    <row r="1982" spans="2:16" x14ac:dyDescent="0.2"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M1982" s="10"/>
      <c r="N1982" s="1"/>
      <c r="O1982" s="1"/>
      <c r="P1982"/>
    </row>
    <row r="1983" spans="2:16" x14ac:dyDescent="0.2"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M1983" s="10"/>
      <c r="N1983" s="1"/>
      <c r="O1983" s="1"/>
      <c r="P1983"/>
    </row>
    <row r="1984" spans="2:16" x14ac:dyDescent="0.2"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M1984" s="10"/>
      <c r="N1984" s="1"/>
      <c r="O1984" s="1"/>
      <c r="P1984"/>
    </row>
    <row r="1985" spans="2:16" x14ac:dyDescent="0.2"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M1985" s="10"/>
      <c r="N1985" s="1"/>
      <c r="O1985" s="1"/>
      <c r="P1985"/>
    </row>
    <row r="1986" spans="2:16" x14ac:dyDescent="0.2"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M1986" s="10"/>
      <c r="N1986" s="1"/>
      <c r="O1986" s="1"/>
      <c r="P1986"/>
    </row>
    <row r="1987" spans="2:16" x14ac:dyDescent="0.2"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M1987" s="10"/>
      <c r="N1987" s="1"/>
      <c r="O1987" s="1"/>
      <c r="P1987"/>
    </row>
    <row r="1988" spans="2:16" x14ac:dyDescent="0.2"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M1988" s="10"/>
      <c r="N1988" s="1"/>
      <c r="O1988" s="1"/>
      <c r="P1988"/>
    </row>
    <row r="1989" spans="2:16" x14ac:dyDescent="0.2"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M1989" s="10"/>
      <c r="N1989" s="1"/>
      <c r="O1989" s="1"/>
      <c r="P1989"/>
    </row>
    <row r="1990" spans="2:16" x14ac:dyDescent="0.2"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M1990" s="10"/>
      <c r="N1990" s="1"/>
      <c r="O1990" s="1"/>
      <c r="P1990"/>
    </row>
    <row r="1991" spans="2:16" x14ac:dyDescent="0.2"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M1991" s="10"/>
      <c r="N1991" s="1"/>
      <c r="O1991" s="1"/>
      <c r="P1991"/>
    </row>
    <row r="1992" spans="2:16" x14ac:dyDescent="0.2"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M1992" s="10"/>
      <c r="N1992" s="1"/>
      <c r="O1992" s="1"/>
      <c r="P1992"/>
    </row>
    <row r="1993" spans="2:16" x14ac:dyDescent="0.2"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M1993" s="10"/>
      <c r="N1993" s="1"/>
      <c r="O1993" s="1"/>
      <c r="P1993"/>
    </row>
    <row r="1994" spans="2:16" x14ac:dyDescent="0.2"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M1994" s="10"/>
      <c r="N1994" s="1"/>
      <c r="O1994" s="1"/>
      <c r="P1994"/>
    </row>
    <row r="1995" spans="2:16" x14ac:dyDescent="0.2"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M1995" s="10"/>
      <c r="N1995" s="1"/>
      <c r="O1995" s="1"/>
      <c r="P1995"/>
    </row>
    <row r="1996" spans="2:16" x14ac:dyDescent="0.2"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M1996" s="10"/>
      <c r="N1996" s="1"/>
      <c r="O1996" s="1"/>
      <c r="P1996"/>
    </row>
    <row r="1997" spans="2:16" x14ac:dyDescent="0.2"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M1997" s="10"/>
      <c r="N1997" s="1"/>
      <c r="O1997" s="1"/>
      <c r="P1997"/>
    </row>
    <row r="1998" spans="2:16" x14ac:dyDescent="0.2"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M1998" s="10"/>
      <c r="N1998" s="1"/>
      <c r="O1998" s="1"/>
      <c r="P1998"/>
    </row>
    <row r="1999" spans="2:16" x14ac:dyDescent="0.2"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M1999" s="10"/>
      <c r="N1999" s="1"/>
      <c r="O1999" s="1"/>
      <c r="P1999"/>
    </row>
    <row r="2000" spans="2:16" x14ac:dyDescent="0.2"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M2000" s="10"/>
      <c r="N2000" s="1"/>
      <c r="O2000" s="1"/>
      <c r="P2000"/>
    </row>
    <row r="2001" spans="2:16" x14ac:dyDescent="0.2"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M2001" s="10"/>
      <c r="N2001" s="1"/>
      <c r="O2001" s="1"/>
      <c r="P2001"/>
    </row>
    <row r="2002" spans="2:16" x14ac:dyDescent="0.2"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M2002" s="10"/>
      <c r="N2002" s="1"/>
      <c r="O2002" s="1"/>
      <c r="P2002"/>
    </row>
    <row r="2003" spans="2:16" x14ac:dyDescent="0.2"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M2003" s="10"/>
      <c r="N2003" s="1"/>
      <c r="O2003" s="1"/>
      <c r="P2003"/>
    </row>
    <row r="2004" spans="2:16" x14ac:dyDescent="0.2"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M2004" s="10"/>
      <c r="N2004" s="1"/>
      <c r="O2004" s="1"/>
      <c r="P2004"/>
    </row>
    <row r="2005" spans="2:16" x14ac:dyDescent="0.2"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M2005" s="10"/>
      <c r="N2005" s="1"/>
      <c r="O2005" s="1"/>
      <c r="P2005"/>
    </row>
    <row r="2006" spans="2:16" x14ac:dyDescent="0.2"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M2006" s="10"/>
      <c r="N2006" s="1"/>
      <c r="O2006" s="1"/>
      <c r="P2006"/>
    </row>
    <row r="2007" spans="2:16" x14ac:dyDescent="0.2"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M2007" s="10"/>
      <c r="N2007" s="1"/>
      <c r="O2007" s="1"/>
      <c r="P2007"/>
    </row>
    <row r="2008" spans="2:16" x14ac:dyDescent="0.2"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M2008" s="10"/>
      <c r="N2008" s="1"/>
      <c r="O2008" s="1"/>
      <c r="P2008"/>
    </row>
    <row r="2009" spans="2:16" x14ac:dyDescent="0.2"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M2009" s="10"/>
      <c r="N2009" s="1"/>
      <c r="O2009" s="1"/>
      <c r="P2009"/>
    </row>
    <row r="2010" spans="2:16" x14ac:dyDescent="0.2"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M2010" s="10"/>
      <c r="N2010" s="1"/>
      <c r="O2010" s="1"/>
      <c r="P2010"/>
    </row>
    <row r="2011" spans="2:16" x14ac:dyDescent="0.2"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M2011" s="10"/>
      <c r="N2011" s="1"/>
      <c r="O2011" s="1"/>
      <c r="P2011"/>
    </row>
    <row r="2012" spans="2:16" x14ac:dyDescent="0.2"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M2012" s="10"/>
      <c r="N2012" s="1"/>
      <c r="O2012" s="1"/>
      <c r="P2012"/>
    </row>
    <row r="2013" spans="2:16" x14ac:dyDescent="0.2"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M2013" s="10"/>
      <c r="N2013" s="1"/>
      <c r="O2013" s="1"/>
      <c r="P2013"/>
    </row>
    <row r="2014" spans="2:16" x14ac:dyDescent="0.2"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M2014" s="10"/>
      <c r="N2014" s="1"/>
      <c r="O2014" s="1"/>
      <c r="P2014"/>
    </row>
    <row r="2015" spans="2:16" x14ac:dyDescent="0.2"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M2015" s="10"/>
      <c r="N2015" s="1"/>
      <c r="O2015" s="1"/>
      <c r="P2015"/>
    </row>
    <row r="2016" spans="2:16" x14ac:dyDescent="0.2"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M2016" s="10"/>
      <c r="N2016" s="1"/>
      <c r="O2016" s="1"/>
      <c r="P2016"/>
    </row>
    <row r="2017" spans="2:16" x14ac:dyDescent="0.2"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M2017" s="10"/>
      <c r="N2017" s="1"/>
      <c r="O2017" s="1"/>
      <c r="P2017"/>
    </row>
    <row r="2018" spans="2:16" x14ac:dyDescent="0.2"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M2018" s="10"/>
      <c r="N2018" s="1"/>
      <c r="O2018" s="1"/>
      <c r="P2018"/>
    </row>
    <row r="2019" spans="2:16" x14ac:dyDescent="0.2"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M2019" s="10"/>
      <c r="N2019" s="1"/>
      <c r="O2019" s="1"/>
      <c r="P2019"/>
    </row>
    <row r="2020" spans="2:16" x14ac:dyDescent="0.2"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M2020" s="10"/>
      <c r="N2020" s="1"/>
      <c r="O2020" s="1"/>
      <c r="P2020"/>
    </row>
    <row r="2021" spans="2:16" x14ac:dyDescent="0.2"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M2021" s="10"/>
      <c r="N2021" s="1"/>
      <c r="O2021" s="1"/>
      <c r="P2021"/>
    </row>
    <row r="2022" spans="2:16" x14ac:dyDescent="0.2"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M2022" s="10"/>
      <c r="N2022" s="1"/>
      <c r="O2022" s="1"/>
      <c r="P2022"/>
    </row>
    <row r="2023" spans="2:16" x14ac:dyDescent="0.2"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M2023" s="10"/>
      <c r="N2023" s="1"/>
      <c r="O2023" s="1"/>
      <c r="P2023"/>
    </row>
    <row r="2024" spans="2:16" x14ac:dyDescent="0.2"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M2024" s="10"/>
      <c r="N2024" s="1"/>
      <c r="O2024" s="1"/>
      <c r="P2024"/>
    </row>
    <row r="2025" spans="2:16" x14ac:dyDescent="0.2"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M2025" s="10"/>
      <c r="N2025" s="1"/>
      <c r="O2025" s="1"/>
      <c r="P2025"/>
    </row>
    <row r="2026" spans="2:16" x14ac:dyDescent="0.2"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M2026" s="10"/>
      <c r="N2026" s="1"/>
      <c r="O2026" s="1"/>
      <c r="P2026"/>
    </row>
    <row r="2027" spans="2:16" x14ac:dyDescent="0.2"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M2027" s="10"/>
      <c r="N2027" s="1"/>
      <c r="O2027" s="1"/>
      <c r="P2027"/>
    </row>
    <row r="2028" spans="2:16" x14ac:dyDescent="0.2"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M2028" s="10"/>
      <c r="N2028" s="1"/>
      <c r="O2028" s="1"/>
      <c r="P2028"/>
    </row>
    <row r="2029" spans="2:16" x14ac:dyDescent="0.2"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M2029" s="10"/>
      <c r="N2029" s="1"/>
      <c r="O2029" s="1"/>
      <c r="P2029"/>
    </row>
    <row r="2030" spans="2:16" x14ac:dyDescent="0.2"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M2030" s="10"/>
      <c r="N2030" s="1"/>
      <c r="O2030" s="1"/>
      <c r="P2030"/>
    </row>
    <row r="2031" spans="2:16" x14ac:dyDescent="0.2"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M2031" s="10"/>
      <c r="N2031" s="1"/>
      <c r="O2031" s="1"/>
      <c r="P2031"/>
    </row>
    <row r="2032" spans="2:16" x14ac:dyDescent="0.2"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M2032" s="10"/>
      <c r="N2032" s="1"/>
      <c r="O2032" s="1"/>
      <c r="P2032"/>
    </row>
    <row r="2033" spans="2:16" x14ac:dyDescent="0.2"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M2033" s="10"/>
      <c r="N2033" s="1"/>
      <c r="O2033" s="1"/>
      <c r="P2033"/>
    </row>
    <row r="2034" spans="2:16" x14ac:dyDescent="0.2"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M2034" s="10"/>
      <c r="N2034" s="1"/>
      <c r="O2034" s="1"/>
      <c r="P2034"/>
    </row>
    <row r="2035" spans="2:16" x14ac:dyDescent="0.2"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M2035" s="10"/>
      <c r="N2035" s="1"/>
      <c r="O2035" s="1"/>
      <c r="P2035"/>
    </row>
    <row r="2036" spans="2:16" x14ac:dyDescent="0.2"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M2036" s="10"/>
      <c r="N2036" s="1"/>
      <c r="O2036" s="1"/>
      <c r="P2036"/>
    </row>
    <row r="2037" spans="2:16" x14ac:dyDescent="0.2"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M2037" s="10"/>
      <c r="N2037" s="1"/>
      <c r="O2037" s="1"/>
      <c r="P2037"/>
    </row>
    <row r="2038" spans="2:16" x14ac:dyDescent="0.2"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M2038" s="10"/>
      <c r="N2038" s="1"/>
      <c r="O2038" s="1"/>
      <c r="P2038"/>
    </row>
    <row r="2039" spans="2:16" x14ac:dyDescent="0.2"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M2039" s="10"/>
      <c r="N2039" s="1"/>
      <c r="O2039" s="1"/>
      <c r="P2039"/>
    </row>
    <row r="2040" spans="2:16" x14ac:dyDescent="0.2"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M2040" s="10"/>
      <c r="N2040" s="1"/>
      <c r="O2040" s="1"/>
      <c r="P2040"/>
    </row>
    <row r="2041" spans="2:16" x14ac:dyDescent="0.2"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M2041" s="10"/>
      <c r="N2041" s="1"/>
      <c r="O2041" s="1"/>
      <c r="P2041"/>
    </row>
    <row r="2042" spans="2:16" x14ac:dyDescent="0.2"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M2042" s="10"/>
      <c r="N2042" s="1"/>
      <c r="O2042" s="1"/>
      <c r="P2042"/>
    </row>
    <row r="2043" spans="2:16" x14ac:dyDescent="0.2"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M2043" s="10"/>
      <c r="N2043" s="1"/>
      <c r="O2043" s="1"/>
      <c r="P2043"/>
    </row>
    <row r="2044" spans="2:16" x14ac:dyDescent="0.2"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M2044" s="10"/>
      <c r="N2044" s="1"/>
      <c r="O2044" s="1"/>
      <c r="P2044"/>
    </row>
    <row r="2045" spans="2:16" x14ac:dyDescent="0.2"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M2045" s="10"/>
      <c r="N2045" s="1"/>
      <c r="O2045" s="1"/>
      <c r="P2045"/>
    </row>
    <row r="2046" spans="2:16" x14ac:dyDescent="0.2"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M2046" s="10"/>
      <c r="N2046" s="1"/>
      <c r="O2046" s="1"/>
      <c r="P2046"/>
    </row>
    <row r="2047" spans="2:16" x14ac:dyDescent="0.2"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M2047" s="10"/>
      <c r="N2047" s="1"/>
      <c r="O2047" s="1"/>
      <c r="P2047"/>
    </row>
    <row r="2048" spans="2:16" x14ac:dyDescent="0.2"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M2048" s="10"/>
      <c r="N2048" s="1"/>
      <c r="O2048" s="1"/>
      <c r="P2048"/>
    </row>
    <row r="2049" spans="2:16" x14ac:dyDescent="0.2"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M2049" s="10"/>
      <c r="N2049" s="1"/>
      <c r="O2049" s="1"/>
      <c r="P2049"/>
    </row>
    <row r="2050" spans="2:16" x14ac:dyDescent="0.2"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M2050" s="10"/>
      <c r="N2050" s="1"/>
      <c r="O2050" s="1"/>
      <c r="P2050"/>
    </row>
    <row r="2051" spans="2:16" x14ac:dyDescent="0.2"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M2051" s="10"/>
      <c r="N2051" s="1"/>
      <c r="O2051" s="1"/>
      <c r="P2051"/>
    </row>
    <row r="2052" spans="2:16" x14ac:dyDescent="0.2"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M2052" s="10"/>
      <c r="N2052" s="1"/>
      <c r="O2052" s="1"/>
      <c r="P2052"/>
    </row>
    <row r="2053" spans="2:16" x14ac:dyDescent="0.2"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M2053" s="10"/>
      <c r="N2053" s="1"/>
      <c r="O2053" s="1"/>
      <c r="P2053"/>
    </row>
    <row r="2054" spans="2:16" x14ac:dyDescent="0.2"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M2054" s="10"/>
      <c r="N2054" s="1"/>
      <c r="O2054" s="1"/>
      <c r="P2054"/>
    </row>
    <row r="2055" spans="2:16" x14ac:dyDescent="0.2"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M2055" s="10"/>
      <c r="N2055" s="1"/>
      <c r="O2055" s="1"/>
      <c r="P2055"/>
    </row>
    <row r="2056" spans="2:16" x14ac:dyDescent="0.2"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M2056" s="10"/>
      <c r="N2056" s="1"/>
      <c r="O2056" s="1"/>
      <c r="P2056"/>
    </row>
    <row r="2057" spans="2:16" x14ac:dyDescent="0.2"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M2057" s="10"/>
      <c r="N2057" s="1"/>
      <c r="O2057" s="1"/>
      <c r="P2057"/>
    </row>
    <row r="2058" spans="2:16" x14ac:dyDescent="0.2"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M2058" s="10"/>
      <c r="N2058" s="1"/>
      <c r="O2058" s="1"/>
      <c r="P2058"/>
    </row>
    <row r="2059" spans="2:16" x14ac:dyDescent="0.2"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M2059" s="10"/>
      <c r="N2059" s="1"/>
      <c r="O2059" s="1"/>
      <c r="P2059"/>
    </row>
    <row r="2060" spans="2:16" x14ac:dyDescent="0.2"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M2060" s="10"/>
      <c r="N2060" s="1"/>
      <c r="O2060" s="1"/>
      <c r="P2060"/>
    </row>
    <row r="2061" spans="2:16" x14ac:dyDescent="0.2"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M2061" s="10"/>
      <c r="N2061" s="1"/>
      <c r="O2061" s="1"/>
      <c r="P2061"/>
    </row>
    <row r="2062" spans="2:16" x14ac:dyDescent="0.2"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M2062" s="10"/>
      <c r="N2062" s="1"/>
      <c r="O2062" s="1"/>
      <c r="P2062"/>
    </row>
    <row r="2063" spans="2:16" x14ac:dyDescent="0.2"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M2063" s="10"/>
      <c r="N2063" s="1"/>
      <c r="O2063" s="1"/>
      <c r="P2063"/>
    </row>
    <row r="2064" spans="2:16" x14ac:dyDescent="0.2"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M2064" s="10"/>
      <c r="N2064" s="1"/>
      <c r="O2064" s="1"/>
      <c r="P2064"/>
    </row>
    <row r="2065" spans="2:16" x14ac:dyDescent="0.2"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M2065" s="10"/>
      <c r="N2065" s="1"/>
      <c r="O2065" s="1"/>
      <c r="P2065"/>
    </row>
    <row r="2066" spans="2:16" x14ac:dyDescent="0.2"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M2066" s="10"/>
      <c r="N2066" s="1"/>
      <c r="O2066" s="1"/>
      <c r="P2066"/>
    </row>
    <row r="2067" spans="2:16" x14ac:dyDescent="0.2"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M2067" s="10"/>
      <c r="N2067" s="1"/>
      <c r="O2067" s="1"/>
      <c r="P2067"/>
    </row>
    <row r="2068" spans="2:16" x14ac:dyDescent="0.2"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M2068" s="10"/>
      <c r="N2068" s="1"/>
      <c r="O2068" s="1"/>
      <c r="P2068"/>
    </row>
    <row r="2069" spans="2:16" x14ac:dyDescent="0.2"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M2069" s="10"/>
      <c r="N2069" s="1"/>
      <c r="O2069" s="1"/>
      <c r="P2069"/>
    </row>
    <row r="2070" spans="2:16" x14ac:dyDescent="0.2"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M2070" s="10"/>
      <c r="N2070" s="1"/>
      <c r="O2070" s="1"/>
      <c r="P2070"/>
    </row>
    <row r="2071" spans="2:16" x14ac:dyDescent="0.2"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M2071" s="10"/>
      <c r="N2071" s="1"/>
      <c r="O2071" s="1"/>
      <c r="P2071"/>
    </row>
    <row r="2072" spans="2:16" x14ac:dyDescent="0.2"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M2072" s="10"/>
      <c r="N2072" s="1"/>
      <c r="O2072" s="1"/>
      <c r="P2072"/>
    </row>
    <row r="2073" spans="2:16" x14ac:dyDescent="0.2"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M2073" s="10"/>
      <c r="N2073" s="1"/>
      <c r="O2073" s="1"/>
      <c r="P2073"/>
    </row>
    <row r="2074" spans="2:16" x14ac:dyDescent="0.2"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M2074" s="10"/>
      <c r="N2074" s="1"/>
      <c r="O2074" s="1"/>
      <c r="P2074"/>
    </row>
    <row r="2075" spans="2:16" x14ac:dyDescent="0.2"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M2075" s="10"/>
      <c r="N2075" s="1"/>
      <c r="O2075" s="1"/>
      <c r="P2075"/>
    </row>
    <row r="2076" spans="2:16" x14ac:dyDescent="0.2"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M2076" s="10"/>
      <c r="N2076" s="1"/>
      <c r="O2076" s="1"/>
      <c r="P2076"/>
    </row>
    <row r="2077" spans="2:16" x14ac:dyDescent="0.2"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M2077" s="10"/>
      <c r="N2077" s="1"/>
      <c r="O2077" s="1"/>
      <c r="P2077"/>
    </row>
    <row r="2078" spans="2:16" x14ac:dyDescent="0.2"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M2078" s="10"/>
      <c r="N2078" s="1"/>
      <c r="O2078" s="1"/>
      <c r="P2078"/>
    </row>
    <row r="2079" spans="2:16" x14ac:dyDescent="0.2"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M2079" s="10"/>
      <c r="N2079" s="1"/>
      <c r="O2079" s="1"/>
      <c r="P2079"/>
    </row>
    <row r="2080" spans="2:16" x14ac:dyDescent="0.2"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M2080" s="10"/>
      <c r="N2080" s="1"/>
      <c r="O2080" s="1"/>
      <c r="P2080"/>
    </row>
    <row r="2081" spans="2:16" x14ac:dyDescent="0.2"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M2081" s="10"/>
      <c r="N2081" s="1"/>
      <c r="O2081" s="1"/>
      <c r="P2081"/>
    </row>
    <row r="2082" spans="2:16" x14ac:dyDescent="0.2"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M2082" s="10"/>
      <c r="N2082" s="1"/>
      <c r="O2082" s="1"/>
      <c r="P2082"/>
    </row>
    <row r="2083" spans="2:16" x14ac:dyDescent="0.2"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M2083" s="10"/>
      <c r="N2083" s="1"/>
      <c r="O2083" s="1"/>
      <c r="P2083"/>
    </row>
    <row r="2084" spans="2:16" x14ac:dyDescent="0.2"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M2084" s="10"/>
      <c r="N2084" s="1"/>
      <c r="O2084" s="1"/>
      <c r="P2084"/>
    </row>
    <row r="2085" spans="2:16" x14ac:dyDescent="0.2"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M2085" s="10"/>
      <c r="N2085" s="1"/>
      <c r="O2085" s="1"/>
      <c r="P2085"/>
    </row>
    <row r="2086" spans="2:16" x14ac:dyDescent="0.2"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M2086" s="10"/>
      <c r="N2086" s="1"/>
      <c r="O2086" s="1"/>
      <c r="P2086"/>
    </row>
    <row r="2087" spans="2:16" x14ac:dyDescent="0.2"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M2087" s="10"/>
      <c r="N2087" s="1"/>
      <c r="O2087" s="1"/>
      <c r="P2087"/>
    </row>
    <row r="2088" spans="2:16" x14ac:dyDescent="0.2"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M2088" s="10"/>
      <c r="N2088" s="1"/>
      <c r="O2088" s="1"/>
      <c r="P2088"/>
    </row>
    <row r="2089" spans="2:16" x14ac:dyDescent="0.2"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M2089" s="10"/>
      <c r="N2089" s="1"/>
      <c r="O2089" s="1"/>
      <c r="P2089"/>
    </row>
    <row r="2090" spans="2:16" x14ac:dyDescent="0.2"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M2090" s="10"/>
      <c r="N2090" s="1"/>
      <c r="O2090" s="1"/>
      <c r="P2090"/>
    </row>
    <row r="2091" spans="2:16" x14ac:dyDescent="0.2"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M2091" s="10"/>
      <c r="N2091" s="1"/>
      <c r="O2091" s="1"/>
      <c r="P2091"/>
    </row>
    <row r="2092" spans="2:16" x14ac:dyDescent="0.2"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M2092" s="10"/>
      <c r="N2092" s="1"/>
      <c r="O2092" s="1"/>
      <c r="P2092"/>
    </row>
    <row r="2093" spans="2:16" x14ac:dyDescent="0.2"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M2093" s="10"/>
      <c r="N2093" s="1"/>
      <c r="O2093" s="1"/>
      <c r="P2093"/>
    </row>
    <row r="2094" spans="2:16" x14ac:dyDescent="0.2"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M2094" s="10"/>
      <c r="N2094" s="1"/>
      <c r="O2094" s="1"/>
      <c r="P2094"/>
    </row>
    <row r="2095" spans="2:16" x14ac:dyDescent="0.2"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M2095" s="10"/>
      <c r="N2095" s="1"/>
      <c r="O2095" s="1"/>
      <c r="P2095"/>
    </row>
    <row r="2096" spans="2:16" x14ac:dyDescent="0.2"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M2096" s="10"/>
      <c r="N2096" s="1"/>
      <c r="O2096" s="1"/>
      <c r="P2096"/>
    </row>
    <row r="2097" spans="2:16" x14ac:dyDescent="0.2"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M2097" s="10"/>
      <c r="N2097" s="1"/>
      <c r="O2097" s="1"/>
      <c r="P2097"/>
    </row>
    <row r="2098" spans="2:16" x14ac:dyDescent="0.2"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M2098" s="10"/>
      <c r="N2098" s="1"/>
      <c r="O2098" s="1"/>
      <c r="P2098"/>
    </row>
    <row r="2099" spans="2:16" x14ac:dyDescent="0.2"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M2099" s="10"/>
      <c r="N2099" s="1"/>
      <c r="O2099" s="1"/>
      <c r="P2099"/>
    </row>
    <row r="2100" spans="2:16" x14ac:dyDescent="0.2"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M2100" s="10"/>
      <c r="N2100" s="1"/>
      <c r="O2100" s="1"/>
      <c r="P2100"/>
    </row>
    <row r="2101" spans="2:16" x14ac:dyDescent="0.2"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M2101" s="10"/>
      <c r="N2101" s="1"/>
      <c r="O2101" s="1"/>
      <c r="P2101"/>
    </row>
    <row r="2102" spans="2:16" x14ac:dyDescent="0.2"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M2102" s="10"/>
      <c r="N2102" s="1"/>
      <c r="O2102" s="1"/>
      <c r="P2102"/>
    </row>
    <row r="2103" spans="2:16" x14ac:dyDescent="0.2"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M2103" s="10"/>
      <c r="N2103" s="1"/>
      <c r="O2103" s="1"/>
      <c r="P2103"/>
    </row>
    <row r="2104" spans="2:16" x14ac:dyDescent="0.2"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M2104" s="10"/>
      <c r="N2104" s="1"/>
      <c r="O2104" s="1"/>
      <c r="P2104"/>
    </row>
    <row r="2105" spans="2:16" x14ac:dyDescent="0.2"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M2105" s="10"/>
      <c r="N2105" s="1"/>
      <c r="O2105" s="1"/>
      <c r="P2105"/>
    </row>
    <row r="2106" spans="2:16" x14ac:dyDescent="0.2"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M2106" s="10"/>
      <c r="N2106" s="1"/>
      <c r="O2106" s="1"/>
      <c r="P2106"/>
    </row>
    <row r="2107" spans="2:16" x14ac:dyDescent="0.2"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M2107" s="10"/>
      <c r="N2107" s="1"/>
      <c r="O2107" s="1"/>
      <c r="P2107"/>
    </row>
    <row r="2108" spans="2:16" x14ac:dyDescent="0.2"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M2108" s="10"/>
      <c r="N2108" s="1"/>
      <c r="O2108" s="1"/>
      <c r="P2108"/>
    </row>
    <row r="2109" spans="2:16" x14ac:dyDescent="0.2"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M2109" s="10"/>
      <c r="N2109" s="1"/>
      <c r="O2109" s="1"/>
      <c r="P2109"/>
    </row>
    <row r="2110" spans="2:16" x14ac:dyDescent="0.2"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M2110" s="10"/>
      <c r="N2110" s="1"/>
      <c r="O2110" s="1"/>
      <c r="P2110"/>
    </row>
    <row r="2111" spans="2:16" x14ac:dyDescent="0.2"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M2111" s="10"/>
      <c r="N2111" s="1"/>
      <c r="O2111" s="1"/>
      <c r="P2111"/>
    </row>
    <row r="2112" spans="2:16" x14ac:dyDescent="0.2"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M2112" s="10"/>
      <c r="N2112" s="1"/>
      <c r="O2112" s="1"/>
      <c r="P2112"/>
    </row>
    <row r="2113" spans="2:16" x14ac:dyDescent="0.2"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M2113" s="10"/>
      <c r="N2113" s="1"/>
      <c r="O2113" s="1"/>
      <c r="P2113"/>
    </row>
    <row r="2114" spans="2:16" x14ac:dyDescent="0.2"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M2114" s="10"/>
      <c r="N2114" s="1"/>
      <c r="O2114" s="1"/>
      <c r="P2114"/>
    </row>
    <row r="2115" spans="2:16" x14ac:dyDescent="0.2"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M2115" s="10"/>
      <c r="N2115" s="1"/>
      <c r="O2115" s="1"/>
      <c r="P2115"/>
    </row>
    <row r="2116" spans="2:16" x14ac:dyDescent="0.2"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M2116" s="10"/>
      <c r="N2116" s="1"/>
      <c r="O2116" s="1"/>
      <c r="P2116"/>
    </row>
    <row r="2117" spans="2:16" x14ac:dyDescent="0.2"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M2117" s="10"/>
      <c r="N2117" s="1"/>
      <c r="O2117" s="1"/>
      <c r="P2117"/>
    </row>
    <row r="2118" spans="2:16" x14ac:dyDescent="0.2"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M2118" s="10"/>
      <c r="N2118" s="1"/>
      <c r="O2118" s="1"/>
      <c r="P2118"/>
    </row>
    <row r="2119" spans="2:16" x14ac:dyDescent="0.2"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M2119" s="10"/>
      <c r="N2119" s="1"/>
      <c r="O2119" s="1"/>
      <c r="P2119"/>
    </row>
    <row r="2120" spans="2:16" x14ac:dyDescent="0.2"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M2120" s="10"/>
      <c r="N2120" s="1"/>
      <c r="O2120" s="1"/>
      <c r="P2120"/>
    </row>
    <row r="2121" spans="2:16" x14ac:dyDescent="0.2"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M2121" s="10"/>
      <c r="N2121" s="1"/>
      <c r="O2121" s="1"/>
      <c r="P2121"/>
    </row>
    <row r="2122" spans="2:16" x14ac:dyDescent="0.2"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M2122" s="10"/>
      <c r="N2122" s="1"/>
      <c r="O2122" s="1"/>
      <c r="P2122"/>
    </row>
    <row r="2123" spans="2:16" x14ac:dyDescent="0.2"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M2123" s="10"/>
      <c r="N2123" s="1"/>
      <c r="O2123" s="1"/>
      <c r="P2123"/>
    </row>
    <row r="2124" spans="2:16" x14ac:dyDescent="0.2"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M2124" s="10"/>
      <c r="N2124" s="1"/>
      <c r="O2124" s="1"/>
      <c r="P2124"/>
    </row>
    <row r="2125" spans="2:16" x14ac:dyDescent="0.2"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M2125" s="10"/>
      <c r="N2125" s="1"/>
      <c r="O2125" s="1"/>
      <c r="P2125"/>
    </row>
    <row r="2126" spans="2:16" x14ac:dyDescent="0.2"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M2126" s="10"/>
      <c r="N2126" s="1"/>
      <c r="O2126" s="1"/>
      <c r="P2126"/>
    </row>
    <row r="2127" spans="2:16" x14ac:dyDescent="0.2"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M2127" s="10"/>
      <c r="N2127" s="1"/>
      <c r="O2127" s="1"/>
      <c r="P2127"/>
    </row>
    <row r="2128" spans="2:16" x14ac:dyDescent="0.2"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M2128" s="10"/>
      <c r="N2128" s="1"/>
      <c r="O2128" s="1"/>
      <c r="P2128"/>
    </row>
    <row r="2129" spans="2:16" x14ac:dyDescent="0.2"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M2129" s="10"/>
      <c r="N2129" s="1"/>
      <c r="O2129" s="1"/>
      <c r="P2129"/>
    </row>
    <row r="2130" spans="2:16" x14ac:dyDescent="0.2"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M2130" s="10"/>
      <c r="N2130" s="1"/>
      <c r="O2130" s="1"/>
      <c r="P2130"/>
    </row>
    <row r="2131" spans="2:16" x14ac:dyDescent="0.2"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M2131" s="10"/>
      <c r="N2131" s="1"/>
      <c r="O2131" s="1"/>
      <c r="P2131"/>
    </row>
    <row r="2132" spans="2:16" x14ac:dyDescent="0.2"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M2132" s="10"/>
      <c r="N2132" s="1"/>
      <c r="O2132" s="1"/>
      <c r="P2132"/>
    </row>
    <row r="2133" spans="2:16" x14ac:dyDescent="0.2"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M2133" s="10"/>
      <c r="N2133" s="1"/>
      <c r="O2133" s="1"/>
      <c r="P2133"/>
    </row>
    <row r="2134" spans="2:16" x14ac:dyDescent="0.2"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M2134" s="10"/>
      <c r="N2134" s="1"/>
      <c r="O2134" s="1"/>
      <c r="P2134"/>
    </row>
    <row r="2135" spans="2:16" x14ac:dyDescent="0.2"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M2135" s="10"/>
      <c r="N2135" s="1"/>
      <c r="O2135" s="1"/>
      <c r="P2135"/>
    </row>
    <row r="2136" spans="2:16" x14ac:dyDescent="0.2"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M2136" s="10"/>
      <c r="N2136" s="1"/>
      <c r="O2136" s="1"/>
      <c r="P2136"/>
    </row>
    <row r="2137" spans="2:16" x14ac:dyDescent="0.2"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M2137" s="10"/>
      <c r="N2137" s="1"/>
      <c r="O2137" s="1"/>
      <c r="P2137"/>
    </row>
    <row r="2138" spans="2:16" x14ac:dyDescent="0.2"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M2138" s="10"/>
      <c r="N2138" s="1"/>
      <c r="O2138" s="1"/>
      <c r="P2138"/>
    </row>
    <row r="2139" spans="2:16" x14ac:dyDescent="0.2"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M2139" s="10"/>
      <c r="N2139" s="1"/>
      <c r="O2139" s="1"/>
      <c r="P2139"/>
    </row>
    <row r="2140" spans="2:16" x14ac:dyDescent="0.2"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M2140" s="10"/>
      <c r="N2140" s="1"/>
      <c r="O2140" s="1"/>
      <c r="P2140"/>
    </row>
    <row r="2141" spans="2:16" x14ac:dyDescent="0.2"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M2141" s="10"/>
      <c r="N2141" s="1"/>
      <c r="O2141" s="1"/>
      <c r="P2141"/>
    </row>
    <row r="2142" spans="2:16" x14ac:dyDescent="0.2"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M2142" s="10"/>
      <c r="N2142" s="1"/>
      <c r="O2142" s="1"/>
      <c r="P2142"/>
    </row>
    <row r="2143" spans="2:16" x14ac:dyDescent="0.2"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M2143" s="10"/>
      <c r="N2143" s="1"/>
      <c r="O2143" s="1"/>
      <c r="P2143"/>
    </row>
    <row r="2144" spans="2:16" x14ac:dyDescent="0.2"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M2144" s="10"/>
      <c r="N2144" s="1"/>
      <c r="O2144" s="1"/>
      <c r="P2144"/>
    </row>
    <row r="2145" spans="2:16" x14ac:dyDescent="0.2"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M2145" s="10"/>
      <c r="N2145" s="1"/>
      <c r="O2145" s="1"/>
      <c r="P2145"/>
    </row>
    <row r="2146" spans="2:16" x14ac:dyDescent="0.2"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M2146" s="10"/>
      <c r="N2146" s="1"/>
      <c r="O2146" s="1"/>
      <c r="P2146"/>
    </row>
    <row r="2147" spans="2:16" x14ac:dyDescent="0.2"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M2147" s="10"/>
      <c r="N2147" s="1"/>
      <c r="O2147" s="1"/>
      <c r="P2147"/>
    </row>
    <row r="2148" spans="2:16" x14ac:dyDescent="0.2"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M2148" s="10"/>
      <c r="N2148" s="1"/>
      <c r="O2148" s="1"/>
      <c r="P2148"/>
    </row>
    <row r="2149" spans="2:16" x14ac:dyDescent="0.2"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M2149" s="10"/>
      <c r="N2149" s="1"/>
      <c r="O2149" s="1"/>
      <c r="P2149"/>
    </row>
    <row r="2150" spans="2:16" x14ac:dyDescent="0.2"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M2150" s="10"/>
      <c r="N2150" s="1"/>
      <c r="O2150" s="1"/>
      <c r="P2150"/>
    </row>
    <row r="2151" spans="2:16" x14ac:dyDescent="0.2"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M2151" s="10"/>
      <c r="N2151" s="1"/>
      <c r="O2151" s="1"/>
      <c r="P2151"/>
    </row>
    <row r="2152" spans="2:16" x14ac:dyDescent="0.2"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M2152" s="10"/>
      <c r="N2152" s="1"/>
      <c r="O2152" s="1"/>
      <c r="P2152"/>
    </row>
    <row r="2153" spans="2:16" x14ac:dyDescent="0.2"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M2153" s="10"/>
      <c r="N2153" s="1"/>
      <c r="O2153" s="1"/>
      <c r="P2153"/>
    </row>
    <row r="2154" spans="2:16" x14ac:dyDescent="0.2"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M2154" s="10"/>
      <c r="N2154" s="1"/>
      <c r="O2154" s="1"/>
      <c r="P2154"/>
    </row>
    <row r="2155" spans="2:16" x14ac:dyDescent="0.2"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M2155" s="10"/>
      <c r="N2155" s="1"/>
      <c r="O2155" s="1"/>
      <c r="P2155"/>
    </row>
    <row r="2156" spans="2:16" x14ac:dyDescent="0.2"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M2156" s="10"/>
      <c r="N2156" s="1"/>
      <c r="O2156" s="1"/>
      <c r="P2156"/>
    </row>
    <row r="2157" spans="2:16" x14ac:dyDescent="0.2"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M2157" s="10"/>
      <c r="N2157" s="1"/>
      <c r="O2157" s="1"/>
      <c r="P2157"/>
    </row>
    <row r="2158" spans="2:16" x14ac:dyDescent="0.2"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M2158" s="10"/>
      <c r="N2158" s="1"/>
      <c r="O2158" s="1"/>
      <c r="P2158"/>
    </row>
    <row r="2159" spans="2:16" x14ac:dyDescent="0.2"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M2159" s="10"/>
      <c r="N2159" s="1"/>
      <c r="O2159" s="1"/>
      <c r="P2159"/>
    </row>
    <row r="2160" spans="2:16" x14ac:dyDescent="0.2"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M2160" s="10"/>
      <c r="N2160" s="1"/>
      <c r="O2160" s="1"/>
      <c r="P2160"/>
    </row>
    <row r="2161" spans="2:16" x14ac:dyDescent="0.2"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M2161" s="10"/>
      <c r="N2161" s="1"/>
      <c r="O2161" s="1"/>
      <c r="P2161"/>
    </row>
    <row r="2162" spans="2:16" x14ac:dyDescent="0.2"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M2162" s="10"/>
      <c r="N2162" s="1"/>
      <c r="O2162" s="1"/>
      <c r="P2162"/>
    </row>
    <row r="2163" spans="2:16" x14ac:dyDescent="0.2"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M2163" s="10"/>
      <c r="N2163" s="1"/>
      <c r="O2163" s="1"/>
      <c r="P2163"/>
    </row>
    <row r="2164" spans="2:16" x14ac:dyDescent="0.2"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M2164" s="10"/>
      <c r="N2164" s="1"/>
      <c r="O2164" s="1"/>
      <c r="P2164"/>
    </row>
    <row r="2165" spans="2:16" x14ac:dyDescent="0.2"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M2165" s="10"/>
      <c r="N2165" s="1"/>
      <c r="O2165" s="1"/>
      <c r="P2165"/>
    </row>
    <row r="2166" spans="2:16" x14ac:dyDescent="0.2"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M2166" s="10"/>
      <c r="N2166" s="1"/>
      <c r="O2166" s="1"/>
      <c r="P2166"/>
    </row>
    <row r="2167" spans="2:16" x14ac:dyDescent="0.2"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M2167" s="10"/>
      <c r="N2167" s="1"/>
      <c r="O2167" s="1"/>
      <c r="P2167"/>
    </row>
    <row r="2168" spans="2:16" x14ac:dyDescent="0.2"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M2168" s="10"/>
      <c r="N2168" s="1"/>
      <c r="O2168" s="1"/>
      <c r="P2168"/>
    </row>
    <row r="2169" spans="2:16" x14ac:dyDescent="0.2"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M2169" s="10"/>
      <c r="N2169" s="1"/>
      <c r="O2169" s="1"/>
      <c r="P2169"/>
    </row>
    <row r="2170" spans="2:16" x14ac:dyDescent="0.2"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M2170" s="10"/>
      <c r="N2170" s="1"/>
      <c r="O2170" s="1"/>
      <c r="P2170"/>
    </row>
    <row r="2171" spans="2:16" x14ac:dyDescent="0.2"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M2171" s="10"/>
      <c r="N2171" s="1"/>
      <c r="O2171" s="1"/>
      <c r="P2171"/>
    </row>
    <row r="2172" spans="2:16" x14ac:dyDescent="0.2"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M2172" s="10"/>
      <c r="N2172" s="1"/>
      <c r="O2172" s="1"/>
      <c r="P2172"/>
    </row>
    <row r="2173" spans="2:16" x14ac:dyDescent="0.2"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M2173" s="10"/>
      <c r="N2173" s="1"/>
      <c r="O2173" s="1"/>
      <c r="P2173"/>
    </row>
    <row r="2174" spans="2:16" x14ac:dyDescent="0.2"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M2174" s="10"/>
      <c r="N2174" s="1"/>
      <c r="O2174" s="1"/>
      <c r="P2174"/>
    </row>
    <row r="2175" spans="2:16" x14ac:dyDescent="0.2"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M2175" s="10"/>
      <c r="N2175" s="1"/>
      <c r="O2175" s="1"/>
      <c r="P2175"/>
    </row>
    <row r="2176" spans="2:16" x14ac:dyDescent="0.2"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M2176" s="10"/>
      <c r="N2176" s="1"/>
      <c r="O2176" s="1"/>
      <c r="P2176"/>
    </row>
    <row r="2177" spans="2:16" x14ac:dyDescent="0.2"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M2177" s="10"/>
      <c r="N2177" s="1"/>
      <c r="O2177" s="1"/>
      <c r="P2177"/>
    </row>
    <row r="2178" spans="2:16" x14ac:dyDescent="0.2"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M2178" s="10"/>
      <c r="N2178" s="1"/>
      <c r="O2178" s="1"/>
      <c r="P2178"/>
    </row>
    <row r="2179" spans="2:16" x14ac:dyDescent="0.2"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M2179" s="10"/>
      <c r="N2179" s="1"/>
      <c r="O2179" s="1"/>
      <c r="P2179"/>
    </row>
    <row r="2180" spans="2:16" x14ac:dyDescent="0.2"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M2180" s="10"/>
      <c r="N2180" s="1"/>
      <c r="O2180" s="1"/>
      <c r="P2180"/>
    </row>
    <row r="2181" spans="2:16" x14ac:dyDescent="0.2"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M2181" s="10"/>
      <c r="N2181" s="1"/>
      <c r="O2181" s="1"/>
      <c r="P2181"/>
    </row>
    <row r="2182" spans="2:16" x14ac:dyDescent="0.2"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M2182" s="10"/>
      <c r="N2182" s="1"/>
      <c r="O2182" s="1"/>
      <c r="P2182"/>
    </row>
    <row r="2183" spans="2:16" x14ac:dyDescent="0.2"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M2183" s="10"/>
      <c r="N2183" s="1"/>
      <c r="O2183" s="1"/>
      <c r="P2183"/>
    </row>
    <row r="2184" spans="2:16" x14ac:dyDescent="0.2"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M2184" s="10"/>
      <c r="N2184" s="1"/>
      <c r="O2184" s="1"/>
      <c r="P2184"/>
    </row>
    <row r="2185" spans="2:16" x14ac:dyDescent="0.2"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M2185" s="10"/>
      <c r="N2185" s="1"/>
      <c r="O2185" s="1"/>
      <c r="P2185"/>
    </row>
    <row r="2186" spans="2:16" x14ac:dyDescent="0.2"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M2186" s="10"/>
      <c r="N2186" s="1"/>
      <c r="O2186" s="1"/>
      <c r="P2186"/>
    </row>
    <row r="2187" spans="2:16" x14ac:dyDescent="0.2"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M2187" s="10"/>
      <c r="N2187" s="1"/>
      <c r="O2187" s="1"/>
      <c r="P2187"/>
    </row>
    <row r="2188" spans="2:16" x14ac:dyDescent="0.2"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M2188" s="10"/>
      <c r="N2188" s="1"/>
      <c r="O2188" s="1"/>
      <c r="P2188"/>
    </row>
    <row r="2189" spans="2:16" x14ac:dyDescent="0.2"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M2189" s="10"/>
      <c r="N2189" s="1"/>
      <c r="O2189" s="1"/>
      <c r="P2189"/>
    </row>
    <row r="2190" spans="2:16" x14ac:dyDescent="0.2"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M2190" s="10"/>
      <c r="N2190" s="1"/>
      <c r="O2190" s="1"/>
      <c r="P2190"/>
    </row>
    <row r="2191" spans="2:16" x14ac:dyDescent="0.2"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M2191" s="10"/>
      <c r="N2191" s="1"/>
      <c r="O2191" s="1"/>
      <c r="P2191"/>
    </row>
    <row r="2192" spans="2:16" x14ac:dyDescent="0.2"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M2192" s="10"/>
      <c r="N2192" s="1"/>
      <c r="O2192" s="1"/>
      <c r="P2192"/>
    </row>
    <row r="2193" spans="2:16" x14ac:dyDescent="0.2"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M2193" s="10"/>
      <c r="N2193" s="1"/>
      <c r="O2193" s="1"/>
      <c r="P2193"/>
    </row>
    <row r="2194" spans="2:16" x14ac:dyDescent="0.2"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M2194" s="10"/>
      <c r="N2194" s="1"/>
      <c r="O2194" s="1"/>
      <c r="P2194"/>
    </row>
    <row r="2195" spans="2:16" x14ac:dyDescent="0.2"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M2195" s="10"/>
      <c r="N2195" s="1"/>
      <c r="O2195" s="1"/>
      <c r="P2195"/>
    </row>
    <row r="2196" spans="2:16" x14ac:dyDescent="0.2"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M2196" s="10"/>
      <c r="N2196" s="1"/>
      <c r="O2196" s="1"/>
      <c r="P2196"/>
    </row>
    <row r="2197" spans="2:16" x14ac:dyDescent="0.2"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M2197" s="10"/>
      <c r="N2197" s="1"/>
      <c r="O2197" s="1"/>
      <c r="P2197"/>
    </row>
    <row r="2198" spans="2:16" x14ac:dyDescent="0.2"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M2198" s="10"/>
      <c r="N2198" s="1"/>
      <c r="O2198" s="1"/>
      <c r="P2198"/>
    </row>
    <row r="2199" spans="2:16" x14ac:dyDescent="0.2"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M2199" s="10"/>
      <c r="N2199" s="1"/>
      <c r="O2199" s="1"/>
      <c r="P2199"/>
    </row>
    <row r="2200" spans="2:16" x14ac:dyDescent="0.2"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M2200" s="10"/>
      <c r="N2200" s="1"/>
      <c r="O2200" s="1"/>
      <c r="P2200"/>
    </row>
    <row r="2201" spans="2:16" x14ac:dyDescent="0.2"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M2201" s="10"/>
      <c r="N2201" s="1"/>
      <c r="O2201" s="1"/>
      <c r="P2201"/>
    </row>
    <row r="2202" spans="2:16" x14ac:dyDescent="0.2"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M2202" s="10"/>
      <c r="N2202" s="1"/>
      <c r="O2202" s="1"/>
      <c r="P2202"/>
    </row>
    <row r="2203" spans="2:16" x14ac:dyDescent="0.2"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M2203" s="10"/>
      <c r="N2203" s="1"/>
      <c r="O2203" s="1"/>
      <c r="P2203"/>
    </row>
    <row r="2204" spans="2:16" x14ac:dyDescent="0.2"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M2204" s="10"/>
      <c r="N2204" s="1"/>
      <c r="O2204" s="1"/>
      <c r="P2204"/>
    </row>
    <row r="2205" spans="2:16" x14ac:dyDescent="0.2"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M2205" s="10"/>
      <c r="N2205" s="1"/>
      <c r="O2205" s="1"/>
      <c r="P2205"/>
    </row>
    <row r="2206" spans="2:16" x14ac:dyDescent="0.2"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M2206" s="10"/>
      <c r="N2206" s="1"/>
      <c r="O2206" s="1"/>
      <c r="P2206"/>
    </row>
    <row r="2207" spans="2:16" x14ac:dyDescent="0.2"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M2207" s="10"/>
      <c r="N2207" s="1"/>
      <c r="O2207" s="1"/>
      <c r="P2207"/>
    </row>
    <row r="2208" spans="2:16" x14ac:dyDescent="0.2"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M2208" s="10"/>
      <c r="N2208" s="1"/>
      <c r="O2208" s="1"/>
      <c r="P2208"/>
    </row>
    <row r="2209" spans="2:16" x14ac:dyDescent="0.2"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M2209" s="10"/>
      <c r="N2209" s="1"/>
      <c r="O2209" s="1"/>
      <c r="P2209"/>
    </row>
    <row r="2210" spans="2:16" x14ac:dyDescent="0.2"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M2210" s="10"/>
      <c r="N2210" s="1"/>
      <c r="O2210" s="1"/>
      <c r="P2210"/>
    </row>
    <row r="2211" spans="2:16" x14ac:dyDescent="0.2"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M2211" s="10"/>
      <c r="N2211" s="1"/>
      <c r="O2211" s="1"/>
      <c r="P2211"/>
    </row>
    <row r="2212" spans="2:16" x14ac:dyDescent="0.2"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M2212" s="10"/>
      <c r="N2212" s="1"/>
      <c r="O2212" s="1"/>
      <c r="P2212"/>
    </row>
    <row r="2213" spans="2:16" x14ac:dyDescent="0.2"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M2213" s="10"/>
      <c r="N2213" s="1"/>
      <c r="O2213" s="1"/>
      <c r="P2213"/>
    </row>
    <row r="2214" spans="2:16" x14ac:dyDescent="0.2"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M2214" s="10"/>
      <c r="N2214" s="1"/>
      <c r="O2214" s="1"/>
      <c r="P2214"/>
    </row>
    <row r="2215" spans="2:16" x14ac:dyDescent="0.2"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M2215" s="10"/>
      <c r="N2215" s="1"/>
      <c r="O2215" s="1"/>
      <c r="P2215"/>
    </row>
    <row r="2216" spans="2:16" x14ac:dyDescent="0.2"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M2216" s="10"/>
      <c r="N2216" s="1"/>
      <c r="O2216" s="1"/>
      <c r="P2216"/>
    </row>
    <row r="2217" spans="2:16" x14ac:dyDescent="0.2"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M2217" s="10"/>
      <c r="N2217" s="1"/>
      <c r="O2217" s="1"/>
      <c r="P2217"/>
    </row>
    <row r="2218" spans="2:16" x14ac:dyDescent="0.2"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M2218" s="10"/>
      <c r="N2218" s="1"/>
      <c r="O2218" s="1"/>
      <c r="P2218"/>
    </row>
    <row r="2219" spans="2:16" x14ac:dyDescent="0.2"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M2219" s="10"/>
      <c r="N2219" s="1"/>
      <c r="O2219" s="1"/>
      <c r="P2219"/>
    </row>
    <row r="2220" spans="2:16" x14ac:dyDescent="0.2"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M2220" s="10"/>
      <c r="N2220" s="1"/>
      <c r="O2220" s="1"/>
      <c r="P2220"/>
    </row>
    <row r="2221" spans="2:16" x14ac:dyDescent="0.2"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M2221" s="10"/>
      <c r="N2221" s="1"/>
      <c r="O2221" s="1"/>
      <c r="P2221"/>
    </row>
    <row r="2222" spans="2:16" x14ac:dyDescent="0.2"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M2222" s="10"/>
      <c r="N2222" s="1"/>
      <c r="O2222" s="1"/>
      <c r="P2222"/>
    </row>
    <row r="2223" spans="2:16" x14ac:dyDescent="0.2"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M2223" s="10"/>
      <c r="N2223" s="1"/>
      <c r="O2223" s="1"/>
      <c r="P2223"/>
    </row>
    <row r="2224" spans="2:16" x14ac:dyDescent="0.2"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M2224" s="10"/>
      <c r="N2224" s="1"/>
      <c r="O2224" s="1"/>
      <c r="P2224"/>
    </row>
    <row r="2225" spans="2:16" x14ac:dyDescent="0.2"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M2225" s="10"/>
      <c r="N2225" s="1"/>
      <c r="O2225" s="1"/>
      <c r="P2225"/>
    </row>
    <row r="2226" spans="2:16" x14ac:dyDescent="0.2"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M2226" s="10"/>
      <c r="N2226" s="1"/>
      <c r="O2226" s="1"/>
      <c r="P2226"/>
    </row>
    <row r="2227" spans="2:16" x14ac:dyDescent="0.2"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M2227" s="10"/>
      <c r="N2227" s="1"/>
      <c r="O2227" s="1"/>
      <c r="P2227"/>
    </row>
    <row r="2228" spans="2:16" x14ac:dyDescent="0.2"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M2228" s="10"/>
      <c r="N2228" s="1"/>
      <c r="O2228" s="1"/>
      <c r="P2228"/>
    </row>
    <row r="2229" spans="2:16" x14ac:dyDescent="0.2"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M2229" s="10"/>
      <c r="N2229" s="1"/>
      <c r="O2229" s="1"/>
      <c r="P2229"/>
    </row>
    <row r="2230" spans="2:16" x14ac:dyDescent="0.2"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M2230" s="10"/>
      <c r="N2230" s="1"/>
      <c r="O2230" s="1"/>
      <c r="P2230"/>
    </row>
    <row r="2231" spans="2:16" x14ac:dyDescent="0.2"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M2231" s="10"/>
      <c r="N2231" s="1"/>
      <c r="O2231" s="1"/>
      <c r="P2231"/>
    </row>
    <row r="2232" spans="2:16" x14ac:dyDescent="0.2"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M2232" s="10"/>
      <c r="N2232" s="1"/>
      <c r="O2232" s="1"/>
      <c r="P2232"/>
    </row>
    <row r="2233" spans="2:16" x14ac:dyDescent="0.2"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M2233" s="10"/>
      <c r="N2233" s="1"/>
      <c r="O2233" s="1"/>
      <c r="P2233"/>
    </row>
    <row r="2234" spans="2:16" x14ac:dyDescent="0.2"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M2234" s="10"/>
      <c r="N2234" s="1"/>
      <c r="O2234" s="1"/>
      <c r="P2234"/>
    </row>
    <row r="2235" spans="2:16" x14ac:dyDescent="0.2"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M2235" s="10"/>
      <c r="N2235" s="1"/>
      <c r="O2235" s="1"/>
      <c r="P2235"/>
    </row>
    <row r="2236" spans="2:16" x14ac:dyDescent="0.2"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M2236" s="10"/>
      <c r="N2236" s="1"/>
      <c r="O2236" s="1"/>
      <c r="P2236"/>
    </row>
    <row r="2237" spans="2:16" x14ac:dyDescent="0.2"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M2237" s="10"/>
      <c r="N2237" s="1"/>
      <c r="O2237" s="1"/>
      <c r="P2237"/>
    </row>
    <row r="2238" spans="2:16" x14ac:dyDescent="0.2"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M2238" s="10"/>
      <c r="N2238" s="1"/>
      <c r="O2238" s="1"/>
      <c r="P2238"/>
    </row>
    <row r="2239" spans="2:16" x14ac:dyDescent="0.2"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M2239" s="10"/>
      <c r="N2239" s="1"/>
      <c r="O2239" s="1"/>
      <c r="P2239"/>
    </row>
    <row r="2240" spans="2:16" x14ac:dyDescent="0.2"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M2240" s="10"/>
      <c r="N2240" s="1"/>
      <c r="O2240" s="1"/>
      <c r="P2240"/>
    </row>
    <row r="2241" spans="2:16" x14ac:dyDescent="0.2"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M2241" s="10"/>
      <c r="N2241" s="1"/>
      <c r="O2241" s="1"/>
      <c r="P2241"/>
    </row>
    <row r="2242" spans="2:16" x14ac:dyDescent="0.2"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M2242" s="10"/>
      <c r="N2242" s="1"/>
      <c r="O2242" s="1"/>
      <c r="P2242"/>
    </row>
    <row r="2243" spans="2:16" x14ac:dyDescent="0.2"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M2243" s="10"/>
      <c r="N2243" s="1"/>
      <c r="O2243" s="1"/>
      <c r="P2243"/>
    </row>
    <row r="2244" spans="2:16" x14ac:dyDescent="0.2"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M2244" s="10"/>
      <c r="N2244" s="1"/>
      <c r="O2244" s="1"/>
      <c r="P2244"/>
    </row>
    <row r="2245" spans="2:16" x14ac:dyDescent="0.2"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M2245" s="10"/>
      <c r="N2245" s="1"/>
      <c r="O2245" s="1"/>
      <c r="P2245"/>
    </row>
    <row r="2246" spans="2:16" x14ac:dyDescent="0.2"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M2246" s="10"/>
      <c r="N2246" s="1"/>
      <c r="O2246" s="1"/>
      <c r="P2246"/>
    </row>
    <row r="2247" spans="2:16" x14ac:dyDescent="0.2"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M2247" s="10"/>
      <c r="N2247" s="1"/>
      <c r="O2247" s="1"/>
      <c r="P2247"/>
    </row>
    <row r="2248" spans="2:16" x14ac:dyDescent="0.2"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M2248" s="10"/>
      <c r="N2248" s="1"/>
      <c r="O2248" s="1"/>
      <c r="P2248"/>
    </row>
    <row r="2249" spans="2:16" x14ac:dyDescent="0.2"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M2249" s="10"/>
      <c r="N2249" s="1"/>
      <c r="O2249" s="1"/>
      <c r="P2249"/>
    </row>
    <row r="2250" spans="2:16" x14ac:dyDescent="0.2"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M2250" s="10"/>
      <c r="N2250" s="1"/>
      <c r="O2250" s="1"/>
      <c r="P2250"/>
    </row>
    <row r="2251" spans="2:16" x14ac:dyDescent="0.2"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M2251" s="10"/>
      <c r="N2251" s="1"/>
      <c r="O2251" s="1"/>
      <c r="P2251"/>
    </row>
    <row r="2252" spans="2:16" x14ac:dyDescent="0.2"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M2252" s="10"/>
      <c r="N2252" s="1"/>
      <c r="O2252" s="1"/>
      <c r="P2252"/>
    </row>
    <row r="2253" spans="2:16" x14ac:dyDescent="0.2"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M2253" s="10"/>
      <c r="N2253" s="1"/>
      <c r="O2253" s="1"/>
      <c r="P2253"/>
    </row>
    <row r="2254" spans="2:16" x14ac:dyDescent="0.2"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M2254" s="10"/>
      <c r="N2254" s="1"/>
      <c r="O2254" s="1"/>
      <c r="P2254"/>
    </row>
    <row r="2255" spans="2:16" x14ac:dyDescent="0.2"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M2255" s="10"/>
      <c r="N2255" s="1"/>
      <c r="O2255" s="1"/>
      <c r="P2255"/>
    </row>
    <row r="2256" spans="2:16" x14ac:dyDescent="0.2"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M2256" s="10"/>
      <c r="N2256" s="1"/>
      <c r="O2256" s="1"/>
      <c r="P2256"/>
    </row>
    <row r="2257" spans="2:16" x14ac:dyDescent="0.2"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M2257" s="10"/>
      <c r="N2257" s="1"/>
      <c r="O2257" s="1"/>
      <c r="P2257"/>
    </row>
    <row r="2258" spans="2:16" x14ac:dyDescent="0.2"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M2258" s="10"/>
      <c r="N2258" s="1"/>
      <c r="O2258" s="1"/>
      <c r="P2258"/>
    </row>
    <row r="2259" spans="2:16" x14ac:dyDescent="0.2"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M2259" s="10"/>
      <c r="N2259" s="1"/>
      <c r="O2259" s="1"/>
      <c r="P2259"/>
    </row>
    <row r="2260" spans="2:16" x14ac:dyDescent="0.2"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M2260" s="10"/>
      <c r="N2260" s="1"/>
      <c r="O2260" s="1"/>
      <c r="P2260"/>
    </row>
    <row r="2261" spans="2:16" x14ac:dyDescent="0.2"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M2261" s="10"/>
      <c r="N2261" s="1"/>
      <c r="O2261" s="1"/>
      <c r="P2261"/>
    </row>
    <row r="2262" spans="2:16" x14ac:dyDescent="0.2"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M2262" s="10"/>
      <c r="N2262" s="1"/>
      <c r="O2262" s="1"/>
      <c r="P2262"/>
    </row>
    <row r="2263" spans="2:16" x14ac:dyDescent="0.2"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M2263" s="10"/>
      <c r="N2263" s="1"/>
      <c r="O2263" s="1"/>
      <c r="P2263"/>
    </row>
    <row r="2264" spans="2:16" x14ac:dyDescent="0.2"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M2264" s="10"/>
      <c r="N2264" s="1"/>
      <c r="O2264" s="1"/>
      <c r="P2264"/>
    </row>
    <row r="2265" spans="2:16" x14ac:dyDescent="0.2"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M2265" s="10"/>
      <c r="N2265" s="1"/>
      <c r="O2265" s="1"/>
      <c r="P2265"/>
    </row>
    <row r="2266" spans="2:16" x14ac:dyDescent="0.2"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M2266" s="10"/>
      <c r="N2266" s="1"/>
      <c r="O2266" s="1"/>
      <c r="P2266"/>
    </row>
    <row r="2267" spans="2:16" x14ac:dyDescent="0.2"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M2267" s="10"/>
      <c r="N2267" s="1"/>
      <c r="O2267" s="1"/>
      <c r="P2267"/>
    </row>
    <row r="2268" spans="2:16" x14ac:dyDescent="0.2"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M2268" s="10"/>
      <c r="N2268" s="1"/>
      <c r="O2268" s="1"/>
      <c r="P2268"/>
    </row>
    <row r="2269" spans="2:16" x14ac:dyDescent="0.2"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M2269" s="10"/>
      <c r="N2269" s="1"/>
      <c r="O2269" s="1"/>
      <c r="P2269"/>
    </row>
    <row r="2270" spans="2:16" x14ac:dyDescent="0.2"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M2270" s="10"/>
      <c r="N2270" s="1"/>
      <c r="O2270" s="1"/>
      <c r="P2270"/>
    </row>
    <row r="2271" spans="2:16" x14ac:dyDescent="0.2"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M2271" s="10"/>
      <c r="N2271" s="1"/>
      <c r="O2271" s="1"/>
      <c r="P2271"/>
    </row>
    <row r="2272" spans="2:16" x14ac:dyDescent="0.2"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M2272" s="10"/>
      <c r="N2272" s="1"/>
      <c r="O2272" s="1"/>
      <c r="P2272"/>
    </row>
    <row r="2273" spans="2:16" x14ac:dyDescent="0.2"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M2273" s="10"/>
      <c r="N2273" s="1"/>
      <c r="O2273" s="1"/>
      <c r="P2273"/>
    </row>
    <row r="2274" spans="2:16" x14ac:dyDescent="0.2"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M2274" s="10"/>
      <c r="N2274" s="1"/>
      <c r="O2274" s="1"/>
      <c r="P2274"/>
    </row>
    <row r="2275" spans="2:16" x14ac:dyDescent="0.2"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M2275" s="10"/>
      <c r="N2275" s="1"/>
      <c r="O2275" s="1"/>
      <c r="P2275"/>
    </row>
    <row r="2276" spans="2:16" x14ac:dyDescent="0.2"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M2276" s="10"/>
      <c r="N2276" s="1"/>
      <c r="O2276" s="1"/>
      <c r="P2276"/>
    </row>
    <row r="2277" spans="2:16" x14ac:dyDescent="0.2"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M2277" s="10"/>
      <c r="N2277" s="1"/>
      <c r="O2277" s="1"/>
      <c r="P2277"/>
    </row>
    <row r="2278" spans="2:16" x14ac:dyDescent="0.2"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M2278" s="10"/>
      <c r="N2278" s="1"/>
      <c r="O2278" s="1"/>
      <c r="P2278"/>
    </row>
    <row r="2279" spans="2:16" x14ac:dyDescent="0.2"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M2279" s="10"/>
      <c r="N2279" s="1"/>
      <c r="O2279" s="1"/>
      <c r="P2279"/>
    </row>
    <row r="2280" spans="2:16" x14ac:dyDescent="0.2"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M2280" s="10"/>
      <c r="N2280" s="1"/>
      <c r="O2280" s="1"/>
      <c r="P2280"/>
    </row>
    <row r="2281" spans="2:16" x14ac:dyDescent="0.2"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M2281" s="10"/>
      <c r="N2281" s="1"/>
      <c r="O2281" s="1"/>
      <c r="P2281"/>
    </row>
    <row r="2282" spans="2:16" x14ac:dyDescent="0.2"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M2282" s="10"/>
      <c r="N2282" s="1"/>
      <c r="O2282" s="1"/>
      <c r="P2282"/>
    </row>
    <row r="2283" spans="2:16" x14ac:dyDescent="0.2"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M2283" s="10"/>
      <c r="N2283" s="1"/>
      <c r="O2283" s="1"/>
      <c r="P2283"/>
    </row>
    <row r="2284" spans="2:16" x14ac:dyDescent="0.2"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M2284" s="10"/>
      <c r="N2284" s="1"/>
      <c r="O2284" s="1"/>
      <c r="P2284"/>
    </row>
    <row r="2285" spans="2:16" x14ac:dyDescent="0.2"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M2285" s="10"/>
      <c r="N2285" s="1"/>
      <c r="O2285" s="1"/>
      <c r="P2285"/>
    </row>
    <row r="2286" spans="2:16" x14ac:dyDescent="0.2"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M2286" s="10"/>
      <c r="N2286" s="1"/>
      <c r="O2286" s="1"/>
      <c r="P2286"/>
    </row>
    <row r="2287" spans="2:16" x14ac:dyDescent="0.2"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M2287" s="10"/>
      <c r="N2287" s="1"/>
      <c r="O2287" s="1"/>
      <c r="P2287"/>
    </row>
    <row r="2288" spans="2:16" x14ac:dyDescent="0.2"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M2288" s="10"/>
      <c r="N2288" s="1"/>
      <c r="O2288" s="1"/>
      <c r="P2288"/>
    </row>
    <row r="2289" spans="2:16" x14ac:dyDescent="0.2"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M2289" s="10"/>
      <c r="N2289" s="1"/>
      <c r="O2289" s="1"/>
      <c r="P2289"/>
    </row>
    <row r="2290" spans="2:16" x14ac:dyDescent="0.2"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M2290" s="10"/>
      <c r="N2290" s="1"/>
      <c r="O2290" s="1"/>
      <c r="P2290"/>
    </row>
    <row r="2291" spans="2:16" x14ac:dyDescent="0.2"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M2291" s="10"/>
      <c r="N2291" s="1"/>
      <c r="O2291" s="1"/>
      <c r="P2291"/>
    </row>
    <row r="2292" spans="2:16" x14ac:dyDescent="0.2"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M2292" s="10"/>
      <c r="N2292" s="1"/>
      <c r="O2292" s="1"/>
      <c r="P2292"/>
    </row>
    <row r="2293" spans="2:16" x14ac:dyDescent="0.2"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M2293" s="10"/>
      <c r="N2293" s="1"/>
      <c r="O2293" s="1"/>
      <c r="P2293"/>
    </row>
    <row r="2294" spans="2:16" x14ac:dyDescent="0.2"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M2294" s="10"/>
      <c r="N2294" s="1"/>
      <c r="O2294" s="1"/>
      <c r="P2294"/>
    </row>
    <row r="2295" spans="2:16" x14ac:dyDescent="0.2"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M2295" s="10"/>
      <c r="N2295" s="1"/>
      <c r="O2295" s="1"/>
      <c r="P2295"/>
    </row>
    <row r="2296" spans="2:16" x14ac:dyDescent="0.2"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M2296" s="10"/>
      <c r="N2296" s="1"/>
      <c r="O2296" s="1"/>
      <c r="P2296"/>
    </row>
    <row r="2297" spans="2:16" x14ac:dyDescent="0.2"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M2297" s="10"/>
      <c r="N2297" s="1"/>
      <c r="O2297" s="1"/>
      <c r="P2297"/>
    </row>
    <row r="2298" spans="2:16" x14ac:dyDescent="0.2"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M2298" s="10"/>
      <c r="N2298" s="1"/>
      <c r="O2298" s="1"/>
      <c r="P2298"/>
    </row>
    <row r="2299" spans="2:16" x14ac:dyDescent="0.2"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M2299" s="10"/>
      <c r="N2299" s="1"/>
      <c r="O2299" s="1"/>
      <c r="P2299"/>
    </row>
    <row r="2300" spans="2:16" x14ac:dyDescent="0.2"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M2300" s="10"/>
      <c r="N2300" s="1"/>
      <c r="O2300" s="1"/>
      <c r="P2300"/>
    </row>
    <row r="2301" spans="2:16" x14ac:dyDescent="0.2"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M2301" s="10"/>
      <c r="N2301" s="1"/>
      <c r="O2301" s="1"/>
      <c r="P2301"/>
    </row>
    <row r="2302" spans="2:16" x14ac:dyDescent="0.2"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M2302" s="10"/>
      <c r="N2302" s="1"/>
      <c r="O2302" s="1"/>
      <c r="P2302"/>
    </row>
    <row r="2303" spans="2:16" x14ac:dyDescent="0.2"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M2303" s="10"/>
      <c r="N2303" s="1"/>
      <c r="O2303" s="1"/>
      <c r="P2303"/>
    </row>
    <row r="2304" spans="2:16" x14ac:dyDescent="0.2"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M2304" s="10"/>
      <c r="N2304" s="1"/>
      <c r="O2304" s="1"/>
      <c r="P2304"/>
    </row>
    <row r="2305" spans="2:16" x14ac:dyDescent="0.2"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M2305" s="10"/>
      <c r="N2305" s="1"/>
      <c r="O2305" s="1"/>
      <c r="P2305"/>
    </row>
    <row r="2306" spans="2:16" x14ac:dyDescent="0.2"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M2306" s="10"/>
      <c r="N2306" s="1"/>
      <c r="O2306" s="1"/>
      <c r="P2306"/>
    </row>
    <row r="2307" spans="2:16" x14ac:dyDescent="0.2"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M2307" s="10"/>
      <c r="N2307" s="1"/>
      <c r="O2307" s="1"/>
      <c r="P2307"/>
    </row>
    <row r="2308" spans="2:16" x14ac:dyDescent="0.2"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M2308" s="10"/>
      <c r="N2308" s="1"/>
      <c r="O2308" s="1"/>
      <c r="P2308"/>
    </row>
    <row r="2309" spans="2:16" x14ac:dyDescent="0.2"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M2309" s="10"/>
      <c r="N2309" s="1"/>
      <c r="O2309" s="1"/>
      <c r="P2309"/>
    </row>
    <row r="2310" spans="2:16" x14ac:dyDescent="0.2"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M2310" s="10"/>
      <c r="N2310" s="1"/>
      <c r="O2310" s="1"/>
      <c r="P2310"/>
    </row>
    <row r="2311" spans="2:16" x14ac:dyDescent="0.2"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M2311" s="10"/>
      <c r="N2311" s="1"/>
      <c r="O2311" s="1"/>
      <c r="P2311"/>
    </row>
    <row r="2312" spans="2:16" x14ac:dyDescent="0.2"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M2312" s="10"/>
      <c r="N2312" s="1"/>
      <c r="O2312" s="1"/>
      <c r="P2312"/>
    </row>
    <row r="2313" spans="2:16" x14ac:dyDescent="0.2"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M2313" s="10"/>
      <c r="N2313" s="1"/>
      <c r="O2313" s="1"/>
      <c r="P2313"/>
    </row>
    <row r="2314" spans="2:16" x14ac:dyDescent="0.2"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M2314" s="10"/>
      <c r="N2314" s="1"/>
      <c r="O2314" s="1"/>
      <c r="P2314"/>
    </row>
    <row r="2315" spans="2:16" x14ac:dyDescent="0.2"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M2315" s="10"/>
      <c r="N2315" s="1"/>
      <c r="O2315" s="1"/>
      <c r="P2315"/>
    </row>
    <row r="2316" spans="2:16" x14ac:dyDescent="0.2"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M2316" s="10"/>
      <c r="N2316" s="1"/>
      <c r="O2316" s="1"/>
      <c r="P2316"/>
    </row>
    <row r="2317" spans="2:16" x14ac:dyDescent="0.2"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M2317" s="10"/>
      <c r="N2317" s="1"/>
      <c r="O2317" s="1"/>
      <c r="P2317"/>
    </row>
    <row r="2318" spans="2:16" x14ac:dyDescent="0.2"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M2318" s="10"/>
      <c r="N2318" s="1"/>
      <c r="O2318" s="1"/>
      <c r="P2318"/>
    </row>
    <row r="2319" spans="2:16" x14ac:dyDescent="0.2"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M2319" s="10"/>
      <c r="N2319" s="1"/>
      <c r="O2319" s="1"/>
      <c r="P2319"/>
    </row>
    <row r="2320" spans="2:16" x14ac:dyDescent="0.2"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M2320" s="10"/>
      <c r="N2320" s="1"/>
      <c r="O2320" s="1"/>
      <c r="P2320"/>
    </row>
    <row r="2321" spans="2:16" x14ac:dyDescent="0.2"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M2321" s="10"/>
      <c r="N2321" s="1"/>
      <c r="O2321" s="1"/>
      <c r="P2321"/>
    </row>
    <row r="2322" spans="2:16" x14ac:dyDescent="0.2"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M2322" s="10"/>
      <c r="N2322" s="1"/>
      <c r="O2322" s="1"/>
      <c r="P2322"/>
    </row>
    <row r="2323" spans="2:16" x14ac:dyDescent="0.2"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M2323" s="10"/>
      <c r="N2323" s="1"/>
      <c r="O2323" s="1"/>
      <c r="P2323"/>
    </row>
    <row r="2324" spans="2:16" x14ac:dyDescent="0.2"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M2324" s="10"/>
      <c r="N2324" s="1"/>
      <c r="O2324" s="1"/>
      <c r="P2324"/>
    </row>
    <row r="2325" spans="2:16" x14ac:dyDescent="0.2"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M2325" s="10"/>
      <c r="N2325" s="1"/>
      <c r="O2325" s="1"/>
      <c r="P2325"/>
    </row>
    <row r="2326" spans="2:16" x14ac:dyDescent="0.2"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M2326" s="10"/>
      <c r="N2326" s="1"/>
      <c r="O2326" s="1"/>
      <c r="P2326"/>
    </row>
    <row r="2327" spans="2:16" x14ac:dyDescent="0.2"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M2327" s="10"/>
      <c r="N2327" s="1"/>
      <c r="O2327" s="1"/>
      <c r="P2327"/>
    </row>
    <row r="2328" spans="2:16" x14ac:dyDescent="0.2"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M2328" s="10"/>
      <c r="N2328" s="1"/>
      <c r="O2328" s="1"/>
      <c r="P2328"/>
    </row>
    <row r="2329" spans="2:16" x14ac:dyDescent="0.2"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M2329" s="10"/>
      <c r="N2329" s="1"/>
      <c r="O2329" s="1"/>
      <c r="P2329"/>
    </row>
    <row r="2330" spans="2:16" x14ac:dyDescent="0.2"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M2330" s="10"/>
      <c r="N2330" s="1"/>
      <c r="O2330" s="1"/>
      <c r="P2330"/>
    </row>
    <row r="2331" spans="2:16" x14ac:dyDescent="0.2"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M2331" s="10"/>
      <c r="N2331" s="1"/>
      <c r="O2331" s="1"/>
      <c r="P2331"/>
    </row>
    <row r="2332" spans="2:16" x14ac:dyDescent="0.2"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M2332" s="10"/>
      <c r="N2332" s="1"/>
      <c r="O2332" s="1"/>
      <c r="P2332"/>
    </row>
    <row r="2333" spans="2:16" x14ac:dyDescent="0.2"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M2333" s="10"/>
      <c r="N2333" s="1"/>
      <c r="O2333" s="1"/>
      <c r="P2333"/>
    </row>
    <row r="2334" spans="2:16" x14ac:dyDescent="0.2"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M2334" s="10"/>
      <c r="N2334" s="1"/>
      <c r="O2334" s="1"/>
      <c r="P2334"/>
    </row>
    <row r="2335" spans="2:16" x14ac:dyDescent="0.2"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M2335" s="10"/>
      <c r="N2335" s="1"/>
      <c r="O2335" s="1"/>
      <c r="P2335"/>
    </row>
    <row r="2336" spans="2:16" x14ac:dyDescent="0.2"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M2336" s="10"/>
      <c r="N2336" s="1"/>
      <c r="O2336" s="1"/>
      <c r="P2336"/>
    </row>
    <row r="2337" spans="2:16" x14ac:dyDescent="0.2"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M2337" s="10"/>
      <c r="N2337" s="1"/>
      <c r="O2337" s="1"/>
      <c r="P2337"/>
    </row>
    <row r="2338" spans="2:16" x14ac:dyDescent="0.2"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M2338" s="10"/>
      <c r="N2338" s="1"/>
      <c r="O2338" s="1"/>
      <c r="P2338"/>
    </row>
    <row r="2339" spans="2:16" x14ac:dyDescent="0.2"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M2339" s="10"/>
      <c r="N2339" s="1"/>
      <c r="O2339" s="1"/>
      <c r="P2339"/>
    </row>
    <row r="2340" spans="2:16" x14ac:dyDescent="0.2">
      <c r="N2340" s="1"/>
      <c r="O2340" s="1"/>
      <c r="P2340"/>
    </row>
  </sheetData>
  <mergeCells count="107">
    <mergeCell ref="EY7:FA7"/>
    <mergeCell ref="ET7:EU7"/>
    <mergeCell ref="AD7:AR7"/>
    <mergeCell ref="AM9:AM11"/>
    <mergeCell ref="AL9:AL11"/>
    <mergeCell ref="AK9:AK11"/>
    <mergeCell ref="AJ9:AJ11"/>
    <mergeCell ref="AI9:AI11"/>
    <mergeCell ref="AH9:AH11"/>
    <mergeCell ref="AG9:AG11"/>
    <mergeCell ref="AE9:AE11"/>
    <mergeCell ref="AD9:AD11"/>
    <mergeCell ref="ES9:ES11"/>
    <mergeCell ref="ED9:ED11"/>
    <mergeCell ref="DA9:DA11"/>
    <mergeCell ref="EE7:EF7"/>
    <mergeCell ref="EJ7:EL7"/>
    <mergeCell ref="BI9:BI11"/>
    <mergeCell ref="AF9:AF11"/>
    <mergeCell ref="AT9:AT11"/>
    <mergeCell ref="AN9:AN11"/>
    <mergeCell ref="DP7:DQ7"/>
    <mergeCell ref="DU7:DW7"/>
    <mergeCell ref="DP8:DQ8"/>
    <mergeCell ref="ET5:FC5"/>
    <mergeCell ref="DG6:DI6"/>
    <mergeCell ref="BO6:BQ6"/>
    <mergeCell ref="BJ7:BK7"/>
    <mergeCell ref="BO7:BQ7"/>
    <mergeCell ref="BJ8:BK8"/>
    <mergeCell ref="DG7:DI7"/>
    <mergeCell ref="BO8:BQ8"/>
    <mergeCell ref="CS8:CU8"/>
    <mergeCell ref="BY6:BZ6"/>
    <mergeCell ref="DB7:DC7"/>
    <mergeCell ref="CD7:CF7"/>
    <mergeCell ref="BY7:BZ7"/>
    <mergeCell ref="DG8:DI8"/>
    <mergeCell ref="CN8:CO8"/>
    <mergeCell ref="DB5:DK5"/>
    <mergeCell ref="EY8:FA8"/>
    <mergeCell ref="ET8:EU8"/>
    <mergeCell ref="EJ8:EL8"/>
    <mergeCell ref="EE8:EF8"/>
    <mergeCell ref="DB8:DC8"/>
    <mergeCell ref="CD8:CF8"/>
    <mergeCell ref="EE6:EF6"/>
    <mergeCell ref="EJ6:EL6"/>
    <mergeCell ref="DU8:DW8"/>
    <mergeCell ref="DO9:DO11"/>
    <mergeCell ref="DB4:DK4"/>
    <mergeCell ref="BJ4:BS4"/>
    <mergeCell ref="BJ5:BS5"/>
    <mergeCell ref="BJ6:BK6"/>
    <mergeCell ref="BX9:BX11"/>
    <mergeCell ref="BY8:BZ8"/>
    <mergeCell ref="CM9:CM11"/>
    <mergeCell ref="CN4:CW4"/>
    <mergeCell ref="CN5:CW5"/>
    <mergeCell ref="CN6:CO6"/>
    <mergeCell ref="CS6:CU6"/>
    <mergeCell ref="CN7:CO7"/>
    <mergeCell ref="CS7:CU7"/>
    <mergeCell ref="N14:N15"/>
    <mergeCell ref="B4:C4"/>
    <mergeCell ref="F4:G4"/>
    <mergeCell ref="B2:M2"/>
    <mergeCell ref="B3:M3"/>
    <mergeCell ref="F5:G5"/>
    <mergeCell ref="B5:C5"/>
    <mergeCell ref="AU8:AV8"/>
    <mergeCell ref="AZ8:BB8"/>
    <mergeCell ref="AU6:AV6"/>
    <mergeCell ref="AZ6:BB6"/>
    <mergeCell ref="AZ7:BB7"/>
    <mergeCell ref="AU7:AV7"/>
    <mergeCell ref="J4:K4"/>
    <mergeCell ref="AC2:AR2"/>
    <mergeCell ref="AC8:AC11"/>
    <mergeCell ref="AR9:AR11"/>
    <mergeCell ref="AQ9:AQ11"/>
    <mergeCell ref="AP9:AP11"/>
    <mergeCell ref="AO9:AO11"/>
    <mergeCell ref="ET6:EU6"/>
    <mergeCell ref="EY6:FA6"/>
    <mergeCell ref="CD6:CF6"/>
    <mergeCell ref="DB6:DC6"/>
    <mergeCell ref="J5:K5"/>
    <mergeCell ref="AU3:BD3"/>
    <mergeCell ref="AU4:BD4"/>
    <mergeCell ref="EE5:EN5"/>
    <mergeCell ref="EE4:EN4"/>
    <mergeCell ref="AO6:AP6"/>
    <mergeCell ref="AC6:AD6"/>
    <mergeCell ref="BY5:CH5"/>
    <mergeCell ref="AU5:BD5"/>
    <mergeCell ref="AO5:AP5"/>
    <mergeCell ref="AC5:AD5"/>
    <mergeCell ref="ET4:FC4"/>
    <mergeCell ref="BY4:CH4"/>
    <mergeCell ref="AO4:AP4"/>
    <mergeCell ref="AC4:AD4"/>
    <mergeCell ref="AC3:AR3"/>
    <mergeCell ref="DP4:DY4"/>
    <mergeCell ref="DP5:DY5"/>
    <mergeCell ref="DP6:DQ6"/>
    <mergeCell ref="DU6:DW6"/>
  </mergeCells>
  <phoneticPr fontId="0" type="noConversion"/>
  <printOptions horizontalCentered="1"/>
  <pageMargins left="0.511811023622047" right="0.31496062992126" top="0.31496062992126" bottom="0.27559055118110198" header="0" footer="0"/>
  <pageSetup paperSize="8" scale="120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66"/>
  <sheetViews>
    <sheetView zoomScale="65" zoomScaleNormal="65" workbookViewId="0">
      <selection activeCell="E10" sqref="E10"/>
    </sheetView>
  </sheetViews>
  <sheetFormatPr defaultColWidth="9.140625" defaultRowHeight="15" x14ac:dyDescent="0.25"/>
  <cols>
    <col min="1" max="1" width="9.140625" style="13"/>
    <col min="2" max="2" width="25.28515625" style="14" bestFit="1" customWidth="1"/>
    <col min="3" max="3" width="9.140625" style="14"/>
    <col min="4" max="4" width="9.140625" style="14" bestFit="1" customWidth="1"/>
    <col min="5" max="5" width="15.42578125" style="14" bestFit="1" customWidth="1"/>
    <col min="6" max="6" width="8" style="14" bestFit="1" customWidth="1"/>
    <col min="7" max="7" width="15.140625" style="14" bestFit="1" customWidth="1"/>
    <col min="8" max="8" width="5.140625" style="14" bestFit="1" customWidth="1"/>
    <col min="9" max="9" width="9.140625" style="14"/>
    <col min="10" max="10" width="9.140625" style="158"/>
    <col min="11" max="11" width="9" style="15" bestFit="1" customWidth="1"/>
    <col min="12" max="12" width="7" style="15" bestFit="1" customWidth="1"/>
    <col min="13" max="13" width="28.7109375" style="16" bestFit="1" customWidth="1"/>
    <col min="14" max="14" width="29" style="16" bestFit="1" customWidth="1"/>
    <col min="15" max="15" width="32.85546875" style="16" bestFit="1" customWidth="1"/>
    <col min="16" max="16" width="33.28515625" style="16" bestFit="1" customWidth="1"/>
    <col min="17" max="17" width="4.42578125" style="16" customWidth="1"/>
    <col min="18" max="18" width="30.85546875" style="16" bestFit="1" customWidth="1"/>
    <col min="19" max="19" width="31.140625" style="16" bestFit="1" customWidth="1"/>
    <col min="20" max="20" width="34.85546875" style="16" bestFit="1" customWidth="1"/>
    <col min="21" max="21" width="33" style="16" bestFit="1" customWidth="1"/>
    <col min="22" max="16384" width="9.140625" style="14"/>
  </cols>
  <sheetData>
    <row r="2" spans="1:21" ht="15.75" x14ac:dyDescent="0.25">
      <c r="B2" s="290" t="s">
        <v>109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2"/>
    </row>
    <row r="3" spans="1:21" ht="24" thickBot="1" x14ac:dyDescent="0.4">
      <c r="J3" s="285" t="s">
        <v>73</v>
      </c>
      <c r="K3" s="285"/>
      <c r="L3" s="285"/>
      <c r="M3" s="285"/>
      <c r="N3" s="285"/>
      <c r="O3" s="285"/>
      <c r="P3" s="285"/>
    </row>
    <row r="4" spans="1:21" ht="15.75" thickBot="1" x14ac:dyDescent="0.3">
      <c r="B4" s="17" t="s">
        <v>27</v>
      </c>
    </row>
    <row r="5" spans="1:21" ht="15.75" thickBot="1" x14ac:dyDescent="0.3">
      <c r="K5" s="18"/>
      <c r="L5" s="19"/>
      <c r="M5" s="286" t="s">
        <v>28</v>
      </c>
      <c r="N5" s="287"/>
      <c r="O5" s="287"/>
      <c r="P5" s="288"/>
      <c r="Q5" s="20"/>
      <c r="R5" s="289" t="s">
        <v>29</v>
      </c>
      <c r="S5" s="287"/>
      <c r="T5" s="287"/>
      <c r="U5" s="288"/>
    </row>
    <row r="6" spans="1:21" ht="15.75" thickBot="1" x14ac:dyDescent="0.3">
      <c r="B6" s="21" t="s">
        <v>24</v>
      </c>
      <c r="C6" s="21"/>
      <c r="D6" s="21"/>
      <c r="E6" s="22" t="s">
        <v>30</v>
      </c>
      <c r="F6" s="21" t="s">
        <v>31</v>
      </c>
      <c r="G6" s="21" t="s">
        <v>32</v>
      </c>
      <c r="H6" s="21" t="s">
        <v>31</v>
      </c>
      <c r="K6" s="23" t="s">
        <v>33</v>
      </c>
      <c r="L6" s="24" t="s">
        <v>34</v>
      </c>
      <c r="M6" s="24" t="s">
        <v>35</v>
      </c>
      <c r="N6" s="24" t="s">
        <v>36</v>
      </c>
      <c r="O6" s="25" t="s">
        <v>37</v>
      </c>
      <c r="P6" s="26" t="s">
        <v>38</v>
      </c>
      <c r="Q6" s="27"/>
      <c r="R6" s="28" t="s">
        <v>39</v>
      </c>
      <c r="S6" s="55" t="s">
        <v>40</v>
      </c>
      <c r="T6" s="55" t="s">
        <v>41</v>
      </c>
      <c r="U6" s="56" t="s">
        <v>42</v>
      </c>
    </row>
    <row r="7" spans="1:21" ht="14.25" customHeight="1" x14ac:dyDescent="0.25">
      <c r="E7" s="29"/>
      <c r="J7" s="163"/>
      <c r="K7" s="51">
        <v>1</v>
      </c>
      <c r="L7" s="52">
        <f>SUM(K7/12)</f>
        <v>8.3333333333333329E-2</v>
      </c>
      <c r="M7" s="52">
        <f>SUM(K7*$E$19)</f>
        <v>0</v>
      </c>
      <c r="N7" s="52">
        <f>SUM(K7*$E$21)</f>
        <v>0</v>
      </c>
      <c r="O7" s="52">
        <f>SUM(K7*$E$52)</f>
        <v>62400</v>
      </c>
      <c r="P7" s="52">
        <f>SUM(M7+N7+O7)</f>
        <v>62400</v>
      </c>
      <c r="Q7" s="52"/>
      <c r="R7" s="52">
        <f>SUM(K7*$E$35)</f>
        <v>0</v>
      </c>
      <c r="S7" s="52">
        <f>SUM(K7*$E$37)</f>
        <v>0</v>
      </c>
      <c r="T7" s="53">
        <f>SUM(K7*$E$60)</f>
        <v>52000</v>
      </c>
      <c r="U7" s="54">
        <f>SUM(R7+S7+T7)</f>
        <v>52000</v>
      </c>
    </row>
    <row r="8" spans="1:21" x14ac:dyDescent="0.25">
      <c r="B8" s="31" t="s">
        <v>43</v>
      </c>
      <c r="C8" s="31"/>
      <c r="D8" s="31"/>
      <c r="E8" s="32">
        <v>62400</v>
      </c>
      <c r="F8" s="31" t="s">
        <v>44</v>
      </c>
      <c r="G8" s="33">
        <v>1.2</v>
      </c>
      <c r="H8" s="31" t="s">
        <v>20</v>
      </c>
      <c r="J8" s="159"/>
      <c r="K8" s="34">
        <v>2</v>
      </c>
      <c r="L8" s="35">
        <f t="shared" ref="L8:L71" si="0">SUM(K8/12)</f>
        <v>0.16666666666666666</v>
      </c>
      <c r="M8" s="35">
        <f>SUM((1*$E$19)+M7)</f>
        <v>0</v>
      </c>
      <c r="N8" s="35">
        <f>SUM((1*$E$21)+N7)</f>
        <v>0</v>
      </c>
      <c r="O8" s="30">
        <f>SUM(K8*$E$52)</f>
        <v>124800</v>
      </c>
      <c r="P8" s="30">
        <f>SUM(M8+N8+O8)</f>
        <v>124800</v>
      </c>
      <c r="Q8" s="35"/>
      <c r="R8" s="35">
        <f>SUM((1*$E$35)+R7)</f>
        <v>0</v>
      </c>
      <c r="S8" s="35">
        <f>SUM((1*$E$37)+S7)</f>
        <v>0</v>
      </c>
      <c r="T8" s="36">
        <f t="shared" ref="T8:T71" si="1">SUM(K8*$E$60)</f>
        <v>104000</v>
      </c>
      <c r="U8" s="37">
        <f t="shared" ref="U8:U71" si="2">SUM(R8+S8+T8)</f>
        <v>104000</v>
      </c>
    </row>
    <row r="9" spans="1:21" x14ac:dyDescent="0.25">
      <c r="E9" s="29"/>
      <c r="J9" s="159"/>
      <c r="K9" s="34">
        <v>3</v>
      </c>
      <c r="L9" s="35">
        <f t="shared" si="0"/>
        <v>0.25</v>
      </c>
      <c r="M9" s="35">
        <f t="shared" ref="M9:M72" si="3">SUM((1*$E$19)+M8)</f>
        <v>0</v>
      </c>
      <c r="N9" s="35">
        <f t="shared" ref="N9:N72" si="4">SUM((1*$E$21)+N8)</f>
        <v>0</v>
      </c>
      <c r="O9" s="35">
        <f t="shared" ref="O9:O72" si="5">SUM(K9*$E$52)</f>
        <v>187200</v>
      </c>
      <c r="P9" s="35">
        <f t="shared" ref="P9:P72" si="6">SUM(M9+N9+O9)</f>
        <v>187200</v>
      </c>
      <c r="Q9" s="35"/>
      <c r="R9" s="35">
        <f t="shared" ref="R9:R72" si="7">SUM((1*$E$35)+R8)</f>
        <v>0</v>
      </c>
      <c r="S9" s="35">
        <f t="shared" ref="S9:S72" si="8">SUM((1*$E$37)+S8)</f>
        <v>0</v>
      </c>
      <c r="T9" s="36">
        <f t="shared" si="1"/>
        <v>156000</v>
      </c>
      <c r="U9" s="37">
        <f t="shared" si="2"/>
        <v>156000</v>
      </c>
    </row>
    <row r="10" spans="1:21" x14ac:dyDescent="0.25">
      <c r="B10" s="31" t="s">
        <v>45</v>
      </c>
      <c r="C10" s="31"/>
      <c r="D10" s="31"/>
      <c r="E10" s="32">
        <v>20</v>
      </c>
      <c r="F10" s="31" t="s">
        <v>46</v>
      </c>
      <c r="J10" s="159"/>
      <c r="K10" s="34">
        <v>4</v>
      </c>
      <c r="L10" s="35">
        <f t="shared" si="0"/>
        <v>0.33333333333333331</v>
      </c>
      <c r="M10" s="35">
        <f t="shared" si="3"/>
        <v>0</v>
      </c>
      <c r="N10" s="35">
        <f t="shared" si="4"/>
        <v>0</v>
      </c>
      <c r="O10" s="35">
        <f t="shared" si="5"/>
        <v>249600</v>
      </c>
      <c r="P10" s="35">
        <f t="shared" si="6"/>
        <v>249600</v>
      </c>
      <c r="Q10" s="35"/>
      <c r="R10" s="35">
        <f t="shared" si="7"/>
        <v>0</v>
      </c>
      <c r="S10" s="35">
        <f t="shared" si="8"/>
        <v>0</v>
      </c>
      <c r="T10" s="36">
        <f t="shared" si="1"/>
        <v>208000</v>
      </c>
      <c r="U10" s="37">
        <f t="shared" si="2"/>
        <v>208000</v>
      </c>
    </row>
    <row r="11" spans="1:21" x14ac:dyDescent="0.25">
      <c r="B11" s="31"/>
      <c r="C11" s="31"/>
      <c r="D11" s="31"/>
      <c r="E11" s="38">
        <f>SUM(E10*12)</f>
        <v>240</v>
      </c>
      <c r="F11" s="31" t="s">
        <v>47</v>
      </c>
      <c r="J11" s="159"/>
      <c r="K11" s="34">
        <v>5</v>
      </c>
      <c r="L11" s="35">
        <f t="shared" si="0"/>
        <v>0.41666666666666669</v>
      </c>
      <c r="M11" s="35">
        <f t="shared" si="3"/>
        <v>0</v>
      </c>
      <c r="N11" s="35">
        <f t="shared" si="4"/>
        <v>0</v>
      </c>
      <c r="O11" s="35">
        <f t="shared" si="5"/>
        <v>312000</v>
      </c>
      <c r="P11" s="35">
        <f t="shared" si="6"/>
        <v>312000</v>
      </c>
      <c r="Q11" s="35"/>
      <c r="R11" s="35">
        <f t="shared" si="7"/>
        <v>0</v>
      </c>
      <c r="S11" s="35">
        <f t="shared" si="8"/>
        <v>0</v>
      </c>
      <c r="T11" s="36">
        <f t="shared" si="1"/>
        <v>260000</v>
      </c>
      <c r="U11" s="37">
        <f t="shared" si="2"/>
        <v>260000</v>
      </c>
    </row>
    <row r="12" spans="1:21" x14ac:dyDescent="0.25">
      <c r="J12" s="159"/>
      <c r="K12" s="34">
        <v>6</v>
      </c>
      <c r="L12" s="35">
        <f t="shared" si="0"/>
        <v>0.5</v>
      </c>
      <c r="M12" s="35">
        <f t="shared" si="3"/>
        <v>0</v>
      </c>
      <c r="N12" s="35">
        <f t="shared" si="4"/>
        <v>0</v>
      </c>
      <c r="O12" s="35">
        <f t="shared" si="5"/>
        <v>374400</v>
      </c>
      <c r="P12" s="35">
        <f t="shared" si="6"/>
        <v>374400</v>
      </c>
      <c r="Q12" s="35"/>
      <c r="R12" s="35">
        <f t="shared" si="7"/>
        <v>0</v>
      </c>
      <c r="S12" s="35">
        <f t="shared" si="8"/>
        <v>0</v>
      </c>
      <c r="T12" s="36">
        <f t="shared" si="1"/>
        <v>312000</v>
      </c>
      <c r="U12" s="37">
        <f t="shared" si="2"/>
        <v>312000</v>
      </c>
    </row>
    <row r="13" spans="1:21" x14ac:dyDescent="0.25">
      <c r="A13" s="13">
        <v>1</v>
      </c>
      <c r="B13" s="13" t="s">
        <v>48</v>
      </c>
      <c r="J13" s="159"/>
      <c r="K13" s="34">
        <v>7</v>
      </c>
      <c r="L13" s="35">
        <f t="shared" si="0"/>
        <v>0.58333333333333337</v>
      </c>
      <c r="M13" s="35">
        <f t="shared" si="3"/>
        <v>0</v>
      </c>
      <c r="N13" s="35">
        <f t="shared" si="4"/>
        <v>0</v>
      </c>
      <c r="O13" s="35">
        <f t="shared" si="5"/>
        <v>436800</v>
      </c>
      <c r="P13" s="35">
        <f t="shared" si="6"/>
        <v>436800</v>
      </c>
      <c r="Q13" s="35"/>
      <c r="R13" s="35">
        <f t="shared" si="7"/>
        <v>0</v>
      </c>
      <c r="S13" s="35">
        <f t="shared" si="8"/>
        <v>0</v>
      </c>
      <c r="T13" s="36">
        <f t="shared" si="1"/>
        <v>364000</v>
      </c>
      <c r="U13" s="37">
        <f t="shared" si="2"/>
        <v>364000</v>
      </c>
    </row>
    <row r="14" spans="1:21" x14ac:dyDescent="0.25">
      <c r="J14" s="159"/>
      <c r="K14" s="34">
        <v>8</v>
      </c>
      <c r="L14" s="35">
        <f t="shared" si="0"/>
        <v>0.66666666666666663</v>
      </c>
      <c r="M14" s="35">
        <f t="shared" si="3"/>
        <v>0</v>
      </c>
      <c r="N14" s="35">
        <f t="shared" si="4"/>
        <v>0</v>
      </c>
      <c r="O14" s="35">
        <f t="shared" si="5"/>
        <v>499200</v>
      </c>
      <c r="P14" s="35">
        <f t="shared" si="6"/>
        <v>499200</v>
      </c>
      <c r="Q14" s="35"/>
      <c r="R14" s="35">
        <f t="shared" si="7"/>
        <v>0</v>
      </c>
      <c r="S14" s="35">
        <f t="shared" si="8"/>
        <v>0</v>
      </c>
      <c r="T14" s="36">
        <f t="shared" si="1"/>
        <v>416000</v>
      </c>
      <c r="U14" s="37">
        <f t="shared" si="2"/>
        <v>416000</v>
      </c>
    </row>
    <row r="15" spans="1:21" x14ac:dyDescent="0.25">
      <c r="A15" s="13">
        <v>1.1000000000000001</v>
      </c>
      <c r="B15" s="13" t="s">
        <v>49</v>
      </c>
      <c r="J15" s="159"/>
      <c r="K15" s="34">
        <v>9</v>
      </c>
      <c r="L15" s="35">
        <f t="shared" si="0"/>
        <v>0.75</v>
      </c>
      <c r="M15" s="35">
        <f t="shared" si="3"/>
        <v>0</v>
      </c>
      <c r="N15" s="35">
        <f t="shared" si="4"/>
        <v>0</v>
      </c>
      <c r="O15" s="35">
        <f t="shared" si="5"/>
        <v>561600</v>
      </c>
      <c r="P15" s="35">
        <f t="shared" si="6"/>
        <v>561600</v>
      </c>
      <c r="Q15" s="35"/>
      <c r="R15" s="35">
        <f t="shared" si="7"/>
        <v>0</v>
      </c>
      <c r="S15" s="35">
        <f t="shared" si="8"/>
        <v>0</v>
      </c>
      <c r="T15" s="36">
        <f t="shared" si="1"/>
        <v>468000</v>
      </c>
      <c r="U15" s="37">
        <f t="shared" si="2"/>
        <v>468000</v>
      </c>
    </row>
    <row r="16" spans="1:21" x14ac:dyDescent="0.25">
      <c r="J16" s="159"/>
      <c r="K16" s="34">
        <v>10</v>
      </c>
      <c r="L16" s="35">
        <f t="shared" si="0"/>
        <v>0.83333333333333337</v>
      </c>
      <c r="M16" s="35">
        <f t="shared" si="3"/>
        <v>0</v>
      </c>
      <c r="N16" s="35">
        <f t="shared" si="4"/>
        <v>0</v>
      </c>
      <c r="O16" s="35">
        <f t="shared" si="5"/>
        <v>624000</v>
      </c>
      <c r="P16" s="35">
        <f t="shared" si="6"/>
        <v>624000</v>
      </c>
      <c r="Q16" s="35"/>
      <c r="R16" s="35">
        <f t="shared" si="7"/>
        <v>0</v>
      </c>
      <c r="S16" s="35">
        <f t="shared" si="8"/>
        <v>0</v>
      </c>
      <c r="T16" s="36">
        <f t="shared" si="1"/>
        <v>520000</v>
      </c>
      <c r="U16" s="37">
        <f t="shared" si="2"/>
        <v>520000</v>
      </c>
    </row>
    <row r="17" spans="1:21" x14ac:dyDescent="0.25">
      <c r="B17" s="31" t="s">
        <v>50</v>
      </c>
      <c r="C17" s="31"/>
      <c r="D17" s="31"/>
      <c r="E17" s="32">
        <v>0</v>
      </c>
      <c r="F17" s="31" t="s">
        <v>44</v>
      </c>
      <c r="G17" s="31"/>
      <c r="H17" s="31"/>
      <c r="J17" s="159"/>
      <c r="K17" s="34">
        <v>11</v>
      </c>
      <c r="L17" s="35">
        <f t="shared" si="0"/>
        <v>0.91666666666666663</v>
      </c>
      <c r="M17" s="35">
        <f t="shared" si="3"/>
        <v>0</v>
      </c>
      <c r="N17" s="35">
        <f t="shared" si="4"/>
        <v>0</v>
      </c>
      <c r="O17" s="35">
        <f t="shared" si="5"/>
        <v>686400</v>
      </c>
      <c r="P17" s="35">
        <f t="shared" si="6"/>
        <v>686400</v>
      </c>
      <c r="Q17" s="35"/>
      <c r="R17" s="35">
        <f t="shared" si="7"/>
        <v>0</v>
      </c>
      <c r="S17" s="35">
        <f t="shared" si="8"/>
        <v>0</v>
      </c>
      <c r="T17" s="36">
        <f t="shared" si="1"/>
        <v>572000</v>
      </c>
      <c r="U17" s="37">
        <f t="shared" si="2"/>
        <v>572000</v>
      </c>
    </row>
    <row r="18" spans="1:21" x14ac:dyDescent="0.25">
      <c r="J18" s="159"/>
      <c r="K18" s="39">
        <v>12</v>
      </c>
      <c r="L18" s="40">
        <f t="shared" si="0"/>
        <v>1</v>
      </c>
      <c r="M18" s="40">
        <f t="shared" si="3"/>
        <v>0</v>
      </c>
      <c r="N18" s="40">
        <f t="shared" si="4"/>
        <v>0</v>
      </c>
      <c r="O18" s="40">
        <f t="shared" si="5"/>
        <v>748800</v>
      </c>
      <c r="P18" s="40">
        <f t="shared" si="6"/>
        <v>748800</v>
      </c>
      <c r="Q18" s="40"/>
      <c r="R18" s="40">
        <f t="shared" si="7"/>
        <v>0</v>
      </c>
      <c r="S18" s="40">
        <f t="shared" si="8"/>
        <v>0</v>
      </c>
      <c r="T18" s="41">
        <f t="shared" si="1"/>
        <v>624000</v>
      </c>
      <c r="U18" s="42">
        <f t="shared" si="2"/>
        <v>624000</v>
      </c>
    </row>
    <row r="19" spans="1:21" x14ac:dyDescent="0.25">
      <c r="B19" s="31" t="s">
        <v>51</v>
      </c>
      <c r="C19" s="31"/>
      <c r="D19" s="43">
        <v>0.1</v>
      </c>
      <c r="E19" s="38">
        <f>SUM($E$17*D19)</f>
        <v>0</v>
      </c>
      <c r="F19" s="31" t="s">
        <v>44</v>
      </c>
      <c r="G19" s="33">
        <v>1.5</v>
      </c>
      <c r="H19" s="31" t="s">
        <v>20</v>
      </c>
      <c r="J19" s="159"/>
      <c r="K19" s="34">
        <v>13</v>
      </c>
      <c r="L19" s="35">
        <f t="shared" si="0"/>
        <v>1.0833333333333333</v>
      </c>
      <c r="M19" s="35">
        <f t="shared" si="3"/>
        <v>0</v>
      </c>
      <c r="N19" s="35">
        <f t="shared" si="4"/>
        <v>0</v>
      </c>
      <c r="O19" s="35">
        <f t="shared" si="5"/>
        <v>811200</v>
      </c>
      <c r="P19" s="35">
        <f t="shared" si="6"/>
        <v>811200</v>
      </c>
      <c r="Q19" s="35"/>
      <c r="R19" s="35">
        <f t="shared" si="7"/>
        <v>0</v>
      </c>
      <c r="S19" s="35">
        <f t="shared" si="8"/>
        <v>0</v>
      </c>
      <c r="T19" s="36">
        <f t="shared" si="1"/>
        <v>676000</v>
      </c>
      <c r="U19" s="37">
        <f t="shared" si="2"/>
        <v>676000</v>
      </c>
    </row>
    <row r="20" spans="1:21" x14ac:dyDescent="0.25">
      <c r="B20" s="31"/>
      <c r="C20" s="31"/>
      <c r="D20" s="44"/>
      <c r="E20" s="38"/>
      <c r="F20" s="31"/>
      <c r="G20" s="31"/>
      <c r="H20" s="31"/>
      <c r="J20" s="159"/>
      <c r="K20" s="34">
        <v>14</v>
      </c>
      <c r="L20" s="35">
        <f t="shared" si="0"/>
        <v>1.1666666666666667</v>
      </c>
      <c r="M20" s="35">
        <f t="shared" si="3"/>
        <v>0</v>
      </c>
      <c r="N20" s="35">
        <f t="shared" si="4"/>
        <v>0</v>
      </c>
      <c r="O20" s="35">
        <f t="shared" si="5"/>
        <v>873600</v>
      </c>
      <c r="P20" s="35">
        <f t="shared" si="6"/>
        <v>873600</v>
      </c>
      <c r="Q20" s="35"/>
      <c r="R20" s="35">
        <f t="shared" si="7"/>
        <v>0</v>
      </c>
      <c r="S20" s="35">
        <f t="shared" si="8"/>
        <v>0</v>
      </c>
      <c r="T20" s="36">
        <f t="shared" si="1"/>
        <v>728000</v>
      </c>
      <c r="U20" s="37">
        <f t="shared" si="2"/>
        <v>728000</v>
      </c>
    </row>
    <row r="21" spans="1:21" x14ac:dyDescent="0.25">
      <c r="B21" s="31" t="s">
        <v>52</v>
      </c>
      <c r="C21" s="31"/>
      <c r="D21" s="44">
        <f>SUM(100%-D19)</f>
        <v>0.9</v>
      </c>
      <c r="E21" s="38">
        <f>SUM($E$17*D21)</f>
        <v>0</v>
      </c>
      <c r="F21" s="31" t="s">
        <v>44</v>
      </c>
      <c r="G21" s="33">
        <v>1.29</v>
      </c>
      <c r="H21" s="31" t="s">
        <v>20</v>
      </c>
      <c r="J21" s="159"/>
      <c r="K21" s="34">
        <v>15</v>
      </c>
      <c r="L21" s="35">
        <f t="shared" si="0"/>
        <v>1.25</v>
      </c>
      <c r="M21" s="35">
        <f t="shared" si="3"/>
        <v>0</v>
      </c>
      <c r="N21" s="35">
        <f t="shared" si="4"/>
        <v>0</v>
      </c>
      <c r="O21" s="35">
        <f t="shared" si="5"/>
        <v>936000</v>
      </c>
      <c r="P21" s="35">
        <f t="shared" si="6"/>
        <v>936000</v>
      </c>
      <c r="Q21" s="35"/>
      <c r="R21" s="35">
        <f t="shared" si="7"/>
        <v>0</v>
      </c>
      <c r="S21" s="35">
        <f t="shared" si="8"/>
        <v>0</v>
      </c>
      <c r="T21" s="36">
        <f t="shared" si="1"/>
        <v>780000</v>
      </c>
      <c r="U21" s="37">
        <f t="shared" si="2"/>
        <v>780000</v>
      </c>
    </row>
    <row r="22" spans="1:21" x14ac:dyDescent="0.25">
      <c r="J22" s="159"/>
      <c r="K22" s="34">
        <v>16</v>
      </c>
      <c r="L22" s="35">
        <f t="shared" si="0"/>
        <v>1.3333333333333333</v>
      </c>
      <c r="M22" s="35">
        <f t="shared" si="3"/>
        <v>0</v>
      </c>
      <c r="N22" s="35">
        <f t="shared" si="4"/>
        <v>0</v>
      </c>
      <c r="O22" s="35">
        <f t="shared" si="5"/>
        <v>998400</v>
      </c>
      <c r="P22" s="35">
        <f t="shared" si="6"/>
        <v>998400</v>
      </c>
      <c r="Q22" s="35"/>
      <c r="R22" s="35">
        <f t="shared" si="7"/>
        <v>0</v>
      </c>
      <c r="S22" s="35">
        <f t="shared" si="8"/>
        <v>0</v>
      </c>
      <c r="T22" s="36">
        <f t="shared" si="1"/>
        <v>832000</v>
      </c>
      <c r="U22" s="37">
        <f t="shared" si="2"/>
        <v>832000</v>
      </c>
    </row>
    <row r="23" spans="1:21" x14ac:dyDescent="0.25">
      <c r="A23" s="13">
        <v>1.2</v>
      </c>
      <c r="B23" s="13" t="s">
        <v>53</v>
      </c>
      <c r="J23" s="159"/>
      <c r="K23" s="34">
        <v>17</v>
      </c>
      <c r="L23" s="35">
        <f t="shared" si="0"/>
        <v>1.4166666666666667</v>
      </c>
      <c r="M23" s="35">
        <f t="shared" si="3"/>
        <v>0</v>
      </c>
      <c r="N23" s="35">
        <f t="shared" si="4"/>
        <v>0</v>
      </c>
      <c r="O23" s="35">
        <f t="shared" si="5"/>
        <v>1060800</v>
      </c>
      <c r="P23" s="35">
        <f t="shared" si="6"/>
        <v>1060800</v>
      </c>
      <c r="Q23" s="35"/>
      <c r="R23" s="35">
        <f t="shared" si="7"/>
        <v>0</v>
      </c>
      <c r="S23" s="35">
        <f t="shared" si="8"/>
        <v>0</v>
      </c>
      <c r="T23" s="36">
        <f t="shared" si="1"/>
        <v>884000</v>
      </c>
      <c r="U23" s="37">
        <f t="shared" si="2"/>
        <v>884000</v>
      </c>
    </row>
    <row r="24" spans="1:21" x14ac:dyDescent="0.25">
      <c r="J24" s="159"/>
      <c r="K24" s="34">
        <v>18</v>
      </c>
      <c r="L24" s="35">
        <f t="shared" si="0"/>
        <v>1.5</v>
      </c>
      <c r="M24" s="35">
        <f t="shared" si="3"/>
        <v>0</v>
      </c>
      <c r="N24" s="35">
        <f t="shared" si="4"/>
        <v>0</v>
      </c>
      <c r="O24" s="35">
        <f t="shared" si="5"/>
        <v>1123200</v>
      </c>
      <c r="P24" s="35">
        <f t="shared" si="6"/>
        <v>1123200</v>
      </c>
      <c r="Q24" s="35"/>
      <c r="R24" s="35">
        <f t="shared" si="7"/>
        <v>0</v>
      </c>
      <c r="S24" s="35">
        <f t="shared" si="8"/>
        <v>0</v>
      </c>
      <c r="T24" s="36">
        <f t="shared" si="1"/>
        <v>936000</v>
      </c>
      <c r="U24" s="37">
        <f t="shared" si="2"/>
        <v>936000</v>
      </c>
    </row>
    <row r="25" spans="1:21" x14ac:dyDescent="0.25">
      <c r="B25" s="31" t="s">
        <v>54</v>
      </c>
      <c r="C25" s="31"/>
      <c r="D25" s="31"/>
      <c r="E25" s="38">
        <f>SUM(E17*12*E10)</f>
        <v>0</v>
      </c>
      <c r="F25" s="31" t="s">
        <v>55</v>
      </c>
      <c r="J25" s="159"/>
      <c r="K25" s="34">
        <v>19</v>
      </c>
      <c r="L25" s="35">
        <f t="shared" si="0"/>
        <v>1.5833333333333333</v>
      </c>
      <c r="M25" s="35">
        <f t="shared" si="3"/>
        <v>0</v>
      </c>
      <c r="N25" s="35">
        <f t="shared" si="4"/>
        <v>0</v>
      </c>
      <c r="O25" s="35">
        <f t="shared" si="5"/>
        <v>1185600</v>
      </c>
      <c r="P25" s="35">
        <f t="shared" si="6"/>
        <v>1185600</v>
      </c>
      <c r="Q25" s="35"/>
      <c r="R25" s="35">
        <f t="shared" si="7"/>
        <v>0</v>
      </c>
      <c r="S25" s="35">
        <f t="shared" si="8"/>
        <v>0</v>
      </c>
      <c r="T25" s="36">
        <f t="shared" si="1"/>
        <v>988000</v>
      </c>
      <c r="U25" s="37">
        <f t="shared" si="2"/>
        <v>988000</v>
      </c>
    </row>
    <row r="26" spans="1:21" x14ac:dyDescent="0.25">
      <c r="B26" s="31"/>
      <c r="C26" s="31"/>
      <c r="D26" s="31"/>
      <c r="E26" s="38"/>
      <c r="F26" s="31"/>
      <c r="J26" s="159"/>
      <c r="K26" s="34">
        <v>20</v>
      </c>
      <c r="L26" s="35">
        <f t="shared" si="0"/>
        <v>1.6666666666666667</v>
      </c>
      <c r="M26" s="35">
        <f t="shared" si="3"/>
        <v>0</v>
      </c>
      <c r="N26" s="35">
        <f t="shared" si="4"/>
        <v>0</v>
      </c>
      <c r="O26" s="35">
        <f t="shared" si="5"/>
        <v>1248000</v>
      </c>
      <c r="P26" s="35">
        <f t="shared" si="6"/>
        <v>1248000</v>
      </c>
      <c r="Q26" s="35"/>
      <c r="R26" s="35">
        <f t="shared" si="7"/>
        <v>0</v>
      </c>
      <c r="S26" s="35">
        <f t="shared" si="8"/>
        <v>0</v>
      </c>
      <c r="T26" s="36">
        <f t="shared" si="1"/>
        <v>1040000</v>
      </c>
      <c r="U26" s="37">
        <f t="shared" si="2"/>
        <v>1040000</v>
      </c>
    </row>
    <row r="27" spans="1:21" x14ac:dyDescent="0.25">
      <c r="B27" s="31" t="s">
        <v>51</v>
      </c>
      <c r="C27" s="31"/>
      <c r="D27" s="44">
        <f>D19</f>
        <v>0.1</v>
      </c>
      <c r="E27" s="38">
        <f>SUM($E$25*D27)</f>
        <v>0</v>
      </c>
      <c r="F27" s="31" t="s">
        <v>55</v>
      </c>
      <c r="J27" s="159"/>
      <c r="K27" s="34">
        <v>21</v>
      </c>
      <c r="L27" s="35">
        <f t="shared" si="0"/>
        <v>1.75</v>
      </c>
      <c r="M27" s="35">
        <f t="shared" si="3"/>
        <v>0</v>
      </c>
      <c r="N27" s="35">
        <f t="shared" si="4"/>
        <v>0</v>
      </c>
      <c r="O27" s="35">
        <f t="shared" si="5"/>
        <v>1310400</v>
      </c>
      <c r="P27" s="35">
        <f t="shared" si="6"/>
        <v>1310400</v>
      </c>
      <c r="Q27" s="35"/>
      <c r="R27" s="35">
        <f t="shared" si="7"/>
        <v>0</v>
      </c>
      <c r="S27" s="35">
        <f t="shared" si="8"/>
        <v>0</v>
      </c>
      <c r="T27" s="36">
        <f t="shared" si="1"/>
        <v>1092000</v>
      </c>
      <c r="U27" s="37">
        <f t="shared" si="2"/>
        <v>1092000</v>
      </c>
    </row>
    <row r="28" spans="1:21" x14ac:dyDescent="0.25">
      <c r="B28" s="31"/>
      <c r="C28" s="31"/>
      <c r="D28" s="44"/>
      <c r="E28" s="38"/>
      <c r="F28" s="31"/>
      <c r="J28" s="159"/>
      <c r="K28" s="34">
        <v>22</v>
      </c>
      <c r="L28" s="35">
        <f t="shared" si="0"/>
        <v>1.8333333333333333</v>
      </c>
      <c r="M28" s="35">
        <f t="shared" si="3"/>
        <v>0</v>
      </c>
      <c r="N28" s="35">
        <f t="shared" si="4"/>
        <v>0</v>
      </c>
      <c r="O28" s="35">
        <f t="shared" si="5"/>
        <v>1372800</v>
      </c>
      <c r="P28" s="35">
        <f t="shared" si="6"/>
        <v>1372800</v>
      </c>
      <c r="Q28" s="35"/>
      <c r="R28" s="35">
        <f t="shared" si="7"/>
        <v>0</v>
      </c>
      <c r="S28" s="35">
        <f t="shared" si="8"/>
        <v>0</v>
      </c>
      <c r="T28" s="36">
        <f t="shared" si="1"/>
        <v>1144000</v>
      </c>
      <c r="U28" s="37">
        <f t="shared" si="2"/>
        <v>1144000</v>
      </c>
    </row>
    <row r="29" spans="1:21" x14ac:dyDescent="0.25">
      <c r="B29" s="31" t="s">
        <v>52</v>
      </c>
      <c r="C29" s="31"/>
      <c r="D29" s="44">
        <f>SUM(100%-D27)</f>
        <v>0.9</v>
      </c>
      <c r="E29" s="38">
        <f>SUM($E$25*D29)</f>
        <v>0</v>
      </c>
      <c r="F29" s="31" t="s">
        <v>55</v>
      </c>
      <c r="J29" s="159"/>
      <c r="K29" s="34">
        <v>23</v>
      </c>
      <c r="L29" s="35">
        <f t="shared" si="0"/>
        <v>1.9166666666666667</v>
      </c>
      <c r="M29" s="35">
        <f t="shared" si="3"/>
        <v>0</v>
      </c>
      <c r="N29" s="35">
        <f t="shared" si="4"/>
        <v>0</v>
      </c>
      <c r="O29" s="35">
        <f t="shared" si="5"/>
        <v>1435200</v>
      </c>
      <c r="P29" s="35">
        <f t="shared" si="6"/>
        <v>1435200</v>
      </c>
      <c r="Q29" s="35"/>
      <c r="R29" s="35">
        <f t="shared" si="7"/>
        <v>0</v>
      </c>
      <c r="S29" s="35">
        <f t="shared" si="8"/>
        <v>0</v>
      </c>
      <c r="T29" s="36">
        <f t="shared" si="1"/>
        <v>1196000</v>
      </c>
      <c r="U29" s="37">
        <f t="shared" si="2"/>
        <v>1196000</v>
      </c>
    </row>
    <row r="30" spans="1:21" x14ac:dyDescent="0.25">
      <c r="J30" s="159"/>
      <c r="K30" s="39">
        <v>24</v>
      </c>
      <c r="L30" s="40">
        <f t="shared" si="0"/>
        <v>2</v>
      </c>
      <c r="M30" s="40">
        <f t="shared" si="3"/>
        <v>0</v>
      </c>
      <c r="N30" s="40">
        <f t="shared" si="4"/>
        <v>0</v>
      </c>
      <c r="O30" s="40">
        <f t="shared" si="5"/>
        <v>1497600</v>
      </c>
      <c r="P30" s="40">
        <f t="shared" si="6"/>
        <v>1497600</v>
      </c>
      <c r="Q30" s="40"/>
      <c r="R30" s="40">
        <f t="shared" si="7"/>
        <v>0</v>
      </c>
      <c r="S30" s="40">
        <f t="shared" si="8"/>
        <v>0</v>
      </c>
      <c r="T30" s="41">
        <f t="shared" si="1"/>
        <v>1248000</v>
      </c>
      <c r="U30" s="42">
        <f t="shared" si="2"/>
        <v>1248000</v>
      </c>
    </row>
    <row r="31" spans="1:21" ht="14.25" customHeight="1" x14ac:dyDescent="0.25">
      <c r="A31" s="13">
        <v>1.3</v>
      </c>
      <c r="B31" s="13" t="s">
        <v>56</v>
      </c>
      <c r="E31" s="29"/>
      <c r="J31" s="159"/>
      <c r="K31" s="34">
        <v>25</v>
      </c>
      <c r="L31" s="35">
        <f t="shared" si="0"/>
        <v>2.0833333333333335</v>
      </c>
      <c r="M31" s="35">
        <f t="shared" si="3"/>
        <v>0</v>
      </c>
      <c r="N31" s="35">
        <f t="shared" si="4"/>
        <v>0</v>
      </c>
      <c r="O31" s="35">
        <f t="shared" si="5"/>
        <v>1560000</v>
      </c>
      <c r="P31" s="35">
        <f t="shared" si="6"/>
        <v>1560000</v>
      </c>
      <c r="Q31" s="35"/>
      <c r="R31" s="35">
        <f t="shared" si="7"/>
        <v>0</v>
      </c>
      <c r="S31" s="35">
        <f t="shared" si="8"/>
        <v>0</v>
      </c>
      <c r="T31" s="36">
        <f t="shared" si="1"/>
        <v>1300000</v>
      </c>
      <c r="U31" s="37">
        <f t="shared" si="2"/>
        <v>1300000</v>
      </c>
    </row>
    <row r="32" spans="1:21" x14ac:dyDescent="0.25">
      <c r="E32" s="29"/>
      <c r="J32" s="159"/>
      <c r="K32" s="34">
        <v>26</v>
      </c>
      <c r="L32" s="35">
        <f t="shared" si="0"/>
        <v>2.1666666666666665</v>
      </c>
      <c r="M32" s="35">
        <f t="shared" si="3"/>
        <v>0</v>
      </c>
      <c r="N32" s="35">
        <f t="shared" si="4"/>
        <v>0</v>
      </c>
      <c r="O32" s="35">
        <f t="shared" si="5"/>
        <v>1622400</v>
      </c>
      <c r="P32" s="35">
        <f t="shared" si="6"/>
        <v>1622400</v>
      </c>
      <c r="Q32" s="35"/>
      <c r="R32" s="35">
        <f t="shared" si="7"/>
        <v>0</v>
      </c>
      <c r="S32" s="35">
        <f t="shared" si="8"/>
        <v>0</v>
      </c>
      <c r="T32" s="36">
        <f t="shared" si="1"/>
        <v>1352000</v>
      </c>
      <c r="U32" s="37">
        <f t="shared" si="2"/>
        <v>1352000</v>
      </c>
    </row>
    <row r="33" spans="1:21" x14ac:dyDescent="0.25">
      <c r="B33" s="31" t="s">
        <v>57</v>
      </c>
      <c r="C33" s="31"/>
      <c r="D33" s="31"/>
      <c r="E33" s="38">
        <f>SUM(E17*D19)/G19+(E17*D21)/G21</f>
        <v>0</v>
      </c>
      <c r="F33" s="31" t="s">
        <v>58</v>
      </c>
      <c r="J33" s="159"/>
      <c r="K33" s="34">
        <v>27</v>
      </c>
      <c r="L33" s="35">
        <f t="shared" si="0"/>
        <v>2.25</v>
      </c>
      <c r="M33" s="35">
        <f t="shared" si="3"/>
        <v>0</v>
      </c>
      <c r="N33" s="35">
        <f t="shared" si="4"/>
        <v>0</v>
      </c>
      <c r="O33" s="35">
        <f t="shared" si="5"/>
        <v>1684800</v>
      </c>
      <c r="P33" s="35">
        <f t="shared" si="6"/>
        <v>1684800</v>
      </c>
      <c r="Q33" s="35"/>
      <c r="R33" s="35">
        <f t="shared" si="7"/>
        <v>0</v>
      </c>
      <c r="S33" s="35">
        <f t="shared" si="8"/>
        <v>0</v>
      </c>
      <c r="T33" s="36">
        <f t="shared" si="1"/>
        <v>1404000</v>
      </c>
      <c r="U33" s="37">
        <f t="shared" si="2"/>
        <v>1404000</v>
      </c>
    </row>
    <row r="34" spans="1:21" x14ac:dyDescent="0.25">
      <c r="B34" s="31"/>
      <c r="C34" s="31"/>
      <c r="D34" s="31"/>
      <c r="E34" s="38"/>
      <c r="F34" s="31"/>
      <c r="J34" s="159"/>
      <c r="K34" s="34">
        <v>28</v>
      </c>
      <c r="L34" s="35">
        <f t="shared" si="0"/>
        <v>2.3333333333333335</v>
      </c>
      <c r="M34" s="35">
        <f t="shared" si="3"/>
        <v>0</v>
      </c>
      <c r="N34" s="35">
        <f t="shared" si="4"/>
        <v>0</v>
      </c>
      <c r="O34" s="35">
        <f t="shared" si="5"/>
        <v>1747200</v>
      </c>
      <c r="P34" s="35">
        <f t="shared" si="6"/>
        <v>1747200</v>
      </c>
      <c r="Q34" s="35"/>
      <c r="R34" s="35">
        <f t="shared" si="7"/>
        <v>0</v>
      </c>
      <c r="S34" s="35">
        <f t="shared" si="8"/>
        <v>0</v>
      </c>
      <c r="T34" s="36">
        <f t="shared" si="1"/>
        <v>1456000</v>
      </c>
      <c r="U34" s="37">
        <f t="shared" si="2"/>
        <v>1456000</v>
      </c>
    </row>
    <row r="35" spans="1:21" x14ac:dyDescent="0.25">
      <c r="B35" s="31" t="s">
        <v>51</v>
      </c>
      <c r="C35" s="31"/>
      <c r="D35" s="31"/>
      <c r="E35" s="38">
        <f>SUM(E19/G19)</f>
        <v>0</v>
      </c>
      <c r="F35" s="31" t="s">
        <v>58</v>
      </c>
      <c r="J35" s="159"/>
      <c r="K35" s="34">
        <v>29</v>
      </c>
      <c r="L35" s="35">
        <f t="shared" si="0"/>
        <v>2.4166666666666665</v>
      </c>
      <c r="M35" s="35">
        <f t="shared" si="3"/>
        <v>0</v>
      </c>
      <c r="N35" s="35">
        <f t="shared" si="4"/>
        <v>0</v>
      </c>
      <c r="O35" s="35">
        <f t="shared" si="5"/>
        <v>1809600</v>
      </c>
      <c r="P35" s="35">
        <f t="shared" si="6"/>
        <v>1809600</v>
      </c>
      <c r="Q35" s="35"/>
      <c r="R35" s="35">
        <f t="shared" si="7"/>
        <v>0</v>
      </c>
      <c r="S35" s="35">
        <f t="shared" si="8"/>
        <v>0</v>
      </c>
      <c r="T35" s="36">
        <f t="shared" si="1"/>
        <v>1508000</v>
      </c>
      <c r="U35" s="37">
        <f t="shared" si="2"/>
        <v>1508000</v>
      </c>
    </row>
    <row r="36" spans="1:21" x14ac:dyDescent="0.25">
      <c r="B36" s="31"/>
      <c r="C36" s="31"/>
      <c r="D36" s="31"/>
      <c r="E36" s="38"/>
      <c r="F36" s="31"/>
      <c r="J36" s="159"/>
      <c r="K36" s="34">
        <v>30</v>
      </c>
      <c r="L36" s="35">
        <f t="shared" si="0"/>
        <v>2.5</v>
      </c>
      <c r="M36" s="35">
        <f t="shared" si="3"/>
        <v>0</v>
      </c>
      <c r="N36" s="35">
        <f t="shared" si="4"/>
        <v>0</v>
      </c>
      <c r="O36" s="35">
        <f t="shared" si="5"/>
        <v>1872000</v>
      </c>
      <c r="P36" s="35">
        <f t="shared" si="6"/>
        <v>1872000</v>
      </c>
      <c r="Q36" s="35"/>
      <c r="R36" s="35">
        <f t="shared" si="7"/>
        <v>0</v>
      </c>
      <c r="S36" s="35">
        <f t="shared" si="8"/>
        <v>0</v>
      </c>
      <c r="T36" s="36">
        <f t="shared" si="1"/>
        <v>1560000</v>
      </c>
      <c r="U36" s="37">
        <f t="shared" si="2"/>
        <v>1560000</v>
      </c>
    </row>
    <row r="37" spans="1:21" x14ac:dyDescent="0.25">
      <c r="B37" s="31" t="s">
        <v>52</v>
      </c>
      <c r="C37" s="31"/>
      <c r="D37" s="31"/>
      <c r="E37" s="38">
        <f>SUM(E21/G21)</f>
        <v>0</v>
      </c>
      <c r="F37" s="31" t="s">
        <v>58</v>
      </c>
      <c r="J37" s="159"/>
      <c r="K37" s="34">
        <v>31</v>
      </c>
      <c r="L37" s="35">
        <f t="shared" si="0"/>
        <v>2.5833333333333335</v>
      </c>
      <c r="M37" s="35">
        <f t="shared" si="3"/>
        <v>0</v>
      </c>
      <c r="N37" s="35">
        <f t="shared" si="4"/>
        <v>0</v>
      </c>
      <c r="O37" s="35">
        <f t="shared" si="5"/>
        <v>1934400</v>
      </c>
      <c r="P37" s="35">
        <f t="shared" si="6"/>
        <v>1934400</v>
      </c>
      <c r="Q37" s="35"/>
      <c r="R37" s="35">
        <f t="shared" si="7"/>
        <v>0</v>
      </c>
      <c r="S37" s="35">
        <f t="shared" si="8"/>
        <v>0</v>
      </c>
      <c r="T37" s="36">
        <f t="shared" si="1"/>
        <v>1612000</v>
      </c>
      <c r="U37" s="37">
        <f t="shared" si="2"/>
        <v>1612000</v>
      </c>
    </row>
    <row r="38" spans="1:21" x14ac:dyDescent="0.25">
      <c r="E38" s="29"/>
      <c r="J38" s="159"/>
      <c r="K38" s="34">
        <v>32</v>
      </c>
      <c r="L38" s="35">
        <f t="shared" si="0"/>
        <v>2.6666666666666665</v>
      </c>
      <c r="M38" s="35">
        <f t="shared" si="3"/>
        <v>0</v>
      </c>
      <c r="N38" s="35">
        <f t="shared" si="4"/>
        <v>0</v>
      </c>
      <c r="O38" s="35">
        <f t="shared" si="5"/>
        <v>1996800</v>
      </c>
      <c r="P38" s="35">
        <f t="shared" si="6"/>
        <v>1996800</v>
      </c>
      <c r="Q38" s="35"/>
      <c r="R38" s="35">
        <f t="shared" si="7"/>
        <v>0</v>
      </c>
      <c r="S38" s="35">
        <f t="shared" si="8"/>
        <v>0</v>
      </c>
      <c r="T38" s="36">
        <f t="shared" si="1"/>
        <v>1664000</v>
      </c>
      <c r="U38" s="37">
        <f t="shared" si="2"/>
        <v>1664000</v>
      </c>
    </row>
    <row r="39" spans="1:21" x14ac:dyDescent="0.25">
      <c r="A39" s="13">
        <v>1.4</v>
      </c>
      <c r="B39" s="13" t="s">
        <v>59</v>
      </c>
      <c r="E39" s="29"/>
      <c r="J39" s="159"/>
      <c r="K39" s="34">
        <v>33</v>
      </c>
      <c r="L39" s="35">
        <f t="shared" si="0"/>
        <v>2.75</v>
      </c>
      <c r="M39" s="35">
        <f t="shared" si="3"/>
        <v>0</v>
      </c>
      <c r="N39" s="35">
        <f t="shared" si="4"/>
        <v>0</v>
      </c>
      <c r="O39" s="35">
        <f t="shared" si="5"/>
        <v>2059200</v>
      </c>
      <c r="P39" s="35">
        <f t="shared" si="6"/>
        <v>2059200</v>
      </c>
      <c r="Q39" s="35"/>
      <c r="R39" s="35">
        <f t="shared" si="7"/>
        <v>0</v>
      </c>
      <c r="S39" s="35">
        <f t="shared" si="8"/>
        <v>0</v>
      </c>
      <c r="T39" s="36">
        <f t="shared" si="1"/>
        <v>1716000</v>
      </c>
      <c r="U39" s="37">
        <f t="shared" si="2"/>
        <v>1716000</v>
      </c>
    </row>
    <row r="40" spans="1:21" x14ac:dyDescent="0.25">
      <c r="E40" s="29"/>
      <c r="J40" s="159"/>
      <c r="K40" s="34">
        <v>34</v>
      </c>
      <c r="L40" s="35">
        <f t="shared" si="0"/>
        <v>2.8333333333333335</v>
      </c>
      <c r="M40" s="35">
        <f t="shared" si="3"/>
        <v>0</v>
      </c>
      <c r="N40" s="35">
        <f t="shared" si="4"/>
        <v>0</v>
      </c>
      <c r="O40" s="35">
        <f t="shared" si="5"/>
        <v>2121600</v>
      </c>
      <c r="P40" s="35">
        <f t="shared" si="6"/>
        <v>2121600</v>
      </c>
      <c r="Q40" s="35"/>
      <c r="R40" s="35">
        <f t="shared" si="7"/>
        <v>0</v>
      </c>
      <c r="S40" s="35">
        <f t="shared" si="8"/>
        <v>0</v>
      </c>
      <c r="T40" s="36">
        <f t="shared" si="1"/>
        <v>1768000</v>
      </c>
      <c r="U40" s="37">
        <f t="shared" si="2"/>
        <v>1768000</v>
      </c>
    </row>
    <row r="41" spans="1:21" x14ac:dyDescent="0.25">
      <c r="B41" s="31" t="s">
        <v>57</v>
      </c>
      <c r="C41" s="31"/>
      <c r="D41" s="31"/>
      <c r="E41" s="38">
        <f>SUM(E33*12*E10)</f>
        <v>0</v>
      </c>
      <c r="F41" s="31" t="s">
        <v>60</v>
      </c>
      <c r="J41" s="159"/>
      <c r="K41" s="34">
        <v>35</v>
      </c>
      <c r="L41" s="35">
        <f t="shared" si="0"/>
        <v>2.9166666666666665</v>
      </c>
      <c r="M41" s="35">
        <f t="shared" si="3"/>
        <v>0</v>
      </c>
      <c r="N41" s="35">
        <f t="shared" si="4"/>
        <v>0</v>
      </c>
      <c r="O41" s="35">
        <f t="shared" si="5"/>
        <v>2184000</v>
      </c>
      <c r="P41" s="35">
        <f t="shared" si="6"/>
        <v>2184000</v>
      </c>
      <c r="Q41" s="35"/>
      <c r="R41" s="35">
        <f t="shared" si="7"/>
        <v>0</v>
      </c>
      <c r="S41" s="35">
        <f t="shared" si="8"/>
        <v>0</v>
      </c>
      <c r="T41" s="36">
        <f t="shared" si="1"/>
        <v>1820000</v>
      </c>
      <c r="U41" s="37">
        <f t="shared" si="2"/>
        <v>1820000</v>
      </c>
    </row>
    <row r="42" spans="1:21" x14ac:dyDescent="0.25">
      <c r="B42" s="31"/>
      <c r="C42" s="31"/>
      <c r="D42" s="31"/>
      <c r="E42" s="38"/>
      <c r="F42" s="31"/>
      <c r="J42" s="159"/>
      <c r="K42" s="39">
        <v>36</v>
      </c>
      <c r="L42" s="40">
        <f t="shared" si="0"/>
        <v>3</v>
      </c>
      <c r="M42" s="40">
        <f t="shared" si="3"/>
        <v>0</v>
      </c>
      <c r="N42" s="40">
        <f t="shared" si="4"/>
        <v>0</v>
      </c>
      <c r="O42" s="40">
        <f t="shared" si="5"/>
        <v>2246400</v>
      </c>
      <c r="P42" s="40">
        <f t="shared" si="6"/>
        <v>2246400</v>
      </c>
      <c r="Q42" s="40"/>
      <c r="R42" s="40">
        <f t="shared" si="7"/>
        <v>0</v>
      </c>
      <c r="S42" s="40">
        <f t="shared" si="8"/>
        <v>0</v>
      </c>
      <c r="T42" s="41">
        <f t="shared" si="1"/>
        <v>1872000</v>
      </c>
      <c r="U42" s="42">
        <f t="shared" si="2"/>
        <v>1872000</v>
      </c>
    </row>
    <row r="43" spans="1:21" x14ac:dyDescent="0.25">
      <c r="B43" s="31" t="s">
        <v>51</v>
      </c>
      <c r="C43" s="31"/>
      <c r="D43" s="31"/>
      <c r="E43" s="38">
        <f>SUM(E35*12*E10)</f>
        <v>0</v>
      </c>
      <c r="F43" s="31" t="s">
        <v>60</v>
      </c>
      <c r="J43" s="159"/>
      <c r="K43" s="34">
        <v>37</v>
      </c>
      <c r="L43" s="35">
        <f t="shared" si="0"/>
        <v>3.0833333333333335</v>
      </c>
      <c r="M43" s="35">
        <f t="shared" si="3"/>
        <v>0</v>
      </c>
      <c r="N43" s="35">
        <f t="shared" si="4"/>
        <v>0</v>
      </c>
      <c r="O43" s="35">
        <f t="shared" si="5"/>
        <v>2308800</v>
      </c>
      <c r="P43" s="35">
        <f t="shared" si="6"/>
        <v>2308800</v>
      </c>
      <c r="Q43" s="35"/>
      <c r="R43" s="35">
        <f t="shared" si="7"/>
        <v>0</v>
      </c>
      <c r="S43" s="35">
        <f t="shared" si="8"/>
        <v>0</v>
      </c>
      <c r="T43" s="36">
        <f t="shared" si="1"/>
        <v>1924000</v>
      </c>
      <c r="U43" s="37">
        <f t="shared" si="2"/>
        <v>1924000</v>
      </c>
    </row>
    <row r="44" spans="1:21" x14ac:dyDescent="0.25">
      <c r="B44" s="31"/>
      <c r="C44" s="31"/>
      <c r="D44" s="31"/>
      <c r="E44" s="38"/>
      <c r="F44" s="31"/>
      <c r="J44" s="159"/>
      <c r="K44" s="34">
        <v>38</v>
      </c>
      <c r="L44" s="35">
        <f t="shared" si="0"/>
        <v>3.1666666666666665</v>
      </c>
      <c r="M44" s="35">
        <f t="shared" si="3"/>
        <v>0</v>
      </c>
      <c r="N44" s="35">
        <f t="shared" si="4"/>
        <v>0</v>
      </c>
      <c r="O44" s="35">
        <f t="shared" si="5"/>
        <v>2371200</v>
      </c>
      <c r="P44" s="35">
        <f t="shared" si="6"/>
        <v>2371200</v>
      </c>
      <c r="Q44" s="35"/>
      <c r="R44" s="35">
        <f t="shared" si="7"/>
        <v>0</v>
      </c>
      <c r="S44" s="35">
        <f t="shared" si="8"/>
        <v>0</v>
      </c>
      <c r="T44" s="36">
        <f t="shared" si="1"/>
        <v>1976000</v>
      </c>
      <c r="U44" s="37">
        <f t="shared" si="2"/>
        <v>1976000</v>
      </c>
    </row>
    <row r="45" spans="1:21" x14ac:dyDescent="0.25">
      <c r="B45" s="31" t="s">
        <v>52</v>
      </c>
      <c r="C45" s="31"/>
      <c r="D45" s="31"/>
      <c r="E45" s="38">
        <f>SUM(E37*12*E10)</f>
        <v>0</v>
      </c>
      <c r="F45" s="31" t="s">
        <v>60</v>
      </c>
      <c r="J45" s="159"/>
      <c r="K45" s="34">
        <v>39</v>
      </c>
      <c r="L45" s="35">
        <f t="shared" si="0"/>
        <v>3.25</v>
      </c>
      <c r="M45" s="35">
        <f t="shared" si="3"/>
        <v>0</v>
      </c>
      <c r="N45" s="35">
        <f t="shared" si="4"/>
        <v>0</v>
      </c>
      <c r="O45" s="35">
        <f t="shared" si="5"/>
        <v>2433600</v>
      </c>
      <c r="P45" s="35">
        <f t="shared" si="6"/>
        <v>2433600</v>
      </c>
      <c r="Q45" s="35"/>
      <c r="R45" s="35">
        <f t="shared" si="7"/>
        <v>0</v>
      </c>
      <c r="S45" s="35">
        <f t="shared" si="8"/>
        <v>0</v>
      </c>
      <c r="T45" s="36">
        <f t="shared" si="1"/>
        <v>2028000</v>
      </c>
      <c r="U45" s="37">
        <f t="shared" si="2"/>
        <v>2028000</v>
      </c>
    </row>
    <row r="46" spans="1:21" x14ac:dyDescent="0.25">
      <c r="J46" s="159"/>
      <c r="K46" s="34">
        <v>40</v>
      </c>
      <c r="L46" s="35">
        <f t="shared" si="0"/>
        <v>3.3333333333333335</v>
      </c>
      <c r="M46" s="35">
        <f t="shared" si="3"/>
        <v>0</v>
      </c>
      <c r="N46" s="35">
        <f t="shared" si="4"/>
        <v>0</v>
      </c>
      <c r="O46" s="35">
        <f t="shared" si="5"/>
        <v>2496000</v>
      </c>
      <c r="P46" s="35">
        <f t="shared" si="6"/>
        <v>2496000</v>
      </c>
      <c r="Q46" s="35"/>
      <c r="R46" s="35">
        <f t="shared" si="7"/>
        <v>0</v>
      </c>
      <c r="S46" s="35">
        <f t="shared" si="8"/>
        <v>0</v>
      </c>
      <c r="T46" s="36">
        <f t="shared" si="1"/>
        <v>2080000</v>
      </c>
      <c r="U46" s="37">
        <f t="shared" si="2"/>
        <v>2080000</v>
      </c>
    </row>
    <row r="47" spans="1:21" x14ac:dyDescent="0.25">
      <c r="J47" s="159"/>
      <c r="K47" s="34">
        <v>41</v>
      </c>
      <c r="L47" s="35">
        <f t="shared" si="0"/>
        <v>3.4166666666666665</v>
      </c>
      <c r="M47" s="35">
        <f t="shared" si="3"/>
        <v>0</v>
      </c>
      <c r="N47" s="35">
        <f t="shared" si="4"/>
        <v>0</v>
      </c>
      <c r="O47" s="35">
        <f t="shared" si="5"/>
        <v>2558400</v>
      </c>
      <c r="P47" s="35">
        <f t="shared" si="6"/>
        <v>2558400</v>
      </c>
      <c r="Q47" s="35"/>
      <c r="R47" s="35">
        <f t="shared" si="7"/>
        <v>0</v>
      </c>
      <c r="S47" s="35">
        <f t="shared" si="8"/>
        <v>0</v>
      </c>
      <c r="T47" s="36">
        <f t="shared" si="1"/>
        <v>2132000</v>
      </c>
      <c r="U47" s="37">
        <f t="shared" si="2"/>
        <v>2132000</v>
      </c>
    </row>
    <row r="48" spans="1:21" x14ac:dyDescent="0.25">
      <c r="A48" s="13">
        <v>2</v>
      </c>
      <c r="B48" s="13" t="s">
        <v>61</v>
      </c>
      <c r="J48" s="159"/>
      <c r="K48" s="34">
        <v>42</v>
      </c>
      <c r="L48" s="35">
        <f t="shared" si="0"/>
        <v>3.5</v>
      </c>
      <c r="M48" s="35">
        <f t="shared" si="3"/>
        <v>0</v>
      </c>
      <c r="N48" s="35">
        <f t="shared" si="4"/>
        <v>0</v>
      </c>
      <c r="O48" s="35">
        <f t="shared" si="5"/>
        <v>2620800</v>
      </c>
      <c r="P48" s="35">
        <f t="shared" si="6"/>
        <v>2620800</v>
      </c>
      <c r="Q48" s="35"/>
      <c r="R48" s="35">
        <f t="shared" si="7"/>
        <v>0</v>
      </c>
      <c r="S48" s="35">
        <f t="shared" si="8"/>
        <v>0</v>
      </c>
      <c r="T48" s="36">
        <f t="shared" si="1"/>
        <v>2184000</v>
      </c>
      <c r="U48" s="37">
        <f t="shared" si="2"/>
        <v>2184000</v>
      </c>
    </row>
    <row r="49" spans="1:21" x14ac:dyDescent="0.25">
      <c r="J49" s="159"/>
      <c r="K49" s="34">
        <v>43</v>
      </c>
      <c r="L49" s="35">
        <f t="shared" si="0"/>
        <v>3.5833333333333335</v>
      </c>
      <c r="M49" s="35">
        <f t="shared" si="3"/>
        <v>0</v>
      </c>
      <c r="N49" s="35">
        <f t="shared" si="4"/>
        <v>0</v>
      </c>
      <c r="O49" s="35">
        <f t="shared" si="5"/>
        <v>2683200</v>
      </c>
      <c r="P49" s="35">
        <f t="shared" si="6"/>
        <v>2683200</v>
      </c>
      <c r="Q49" s="35"/>
      <c r="R49" s="35">
        <f t="shared" si="7"/>
        <v>0</v>
      </c>
      <c r="S49" s="35">
        <f t="shared" si="8"/>
        <v>0</v>
      </c>
      <c r="T49" s="36">
        <f t="shared" si="1"/>
        <v>2236000</v>
      </c>
      <c r="U49" s="37">
        <f t="shared" si="2"/>
        <v>2236000</v>
      </c>
    </row>
    <row r="50" spans="1:21" x14ac:dyDescent="0.25">
      <c r="A50" s="13">
        <v>2.1</v>
      </c>
      <c r="B50" s="13" t="s">
        <v>49</v>
      </c>
      <c r="J50" s="159"/>
      <c r="K50" s="34">
        <v>44</v>
      </c>
      <c r="L50" s="35">
        <f t="shared" si="0"/>
        <v>3.6666666666666665</v>
      </c>
      <c r="M50" s="35">
        <f t="shared" si="3"/>
        <v>0</v>
      </c>
      <c r="N50" s="35">
        <f t="shared" si="4"/>
        <v>0</v>
      </c>
      <c r="O50" s="35">
        <f t="shared" si="5"/>
        <v>2745600</v>
      </c>
      <c r="P50" s="35">
        <f t="shared" si="6"/>
        <v>2745600</v>
      </c>
      <c r="Q50" s="35"/>
      <c r="R50" s="35">
        <f t="shared" si="7"/>
        <v>0</v>
      </c>
      <c r="S50" s="35">
        <f t="shared" si="8"/>
        <v>0</v>
      </c>
      <c r="T50" s="36">
        <f t="shared" si="1"/>
        <v>2288000</v>
      </c>
      <c r="U50" s="37">
        <f t="shared" si="2"/>
        <v>2288000</v>
      </c>
    </row>
    <row r="51" spans="1:21" x14ac:dyDescent="0.25">
      <c r="J51" s="159"/>
      <c r="K51" s="34">
        <v>45</v>
      </c>
      <c r="L51" s="35">
        <f t="shared" si="0"/>
        <v>3.75</v>
      </c>
      <c r="M51" s="35">
        <f t="shared" si="3"/>
        <v>0</v>
      </c>
      <c r="N51" s="35">
        <f t="shared" si="4"/>
        <v>0</v>
      </c>
      <c r="O51" s="35">
        <f t="shared" si="5"/>
        <v>2808000</v>
      </c>
      <c r="P51" s="35">
        <f t="shared" si="6"/>
        <v>2808000</v>
      </c>
      <c r="Q51" s="35"/>
      <c r="R51" s="35">
        <f t="shared" si="7"/>
        <v>0</v>
      </c>
      <c r="S51" s="35">
        <f t="shared" si="8"/>
        <v>0</v>
      </c>
      <c r="T51" s="36">
        <f t="shared" si="1"/>
        <v>2340000</v>
      </c>
      <c r="U51" s="37">
        <f t="shared" si="2"/>
        <v>2340000</v>
      </c>
    </row>
    <row r="52" spans="1:21" x14ac:dyDescent="0.25">
      <c r="B52" s="31" t="s">
        <v>62</v>
      </c>
      <c r="C52" s="31"/>
      <c r="D52" s="31"/>
      <c r="E52" s="38">
        <f>E8-E17</f>
        <v>62400</v>
      </c>
      <c r="F52" s="31" t="s">
        <v>44</v>
      </c>
      <c r="G52" s="31">
        <v>1.2</v>
      </c>
      <c r="H52" s="31" t="s">
        <v>20</v>
      </c>
      <c r="J52" s="159"/>
      <c r="K52" s="34">
        <v>46</v>
      </c>
      <c r="L52" s="35">
        <f t="shared" si="0"/>
        <v>3.8333333333333335</v>
      </c>
      <c r="M52" s="35">
        <f t="shared" si="3"/>
        <v>0</v>
      </c>
      <c r="N52" s="35">
        <f t="shared" si="4"/>
        <v>0</v>
      </c>
      <c r="O52" s="35">
        <f t="shared" si="5"/>
        <v>2870400</v>
      </c>
      <c r="P52" s="35">
        <f t="shared" si="6"/>
        <v>2870400</v>
      </c>
      <c r="Q52" s="35"/>
      <c r="R52" s="35">
        <f t="shared" si="7"/>
        <v>0</v>
      </c>
      <c r="S52" s="35">
        <f t="shared" si="8"/>
        <v>0</v>
      </c>
      <c r="T52" s="36">
        <f t="shared" si="1"/>
        <v>2392000</v>
      </c>
      <c r="U52" s="37">
        <f t="shared" si="2"/>
        <v>2392000</v>
      </c>
    </row>
    <row r="53" spans="1:21" x14ac:dyDescent="0.25">
      <c r="A53" s="45"/>
      <c r="B53" s="46"/>
      <c r="C53" s="46"/>
      <c r="D53" s="46"/>
      <c r="E53" s="46"/>
      <c r="F53" s="46"/>
      <c r="G53" s="46"/>
      <c r="J53" s="159"/>
      <c r="K53" s="34">
        <v>47</v>
      </c>
      <c r="L53" s="35">
        <f t="shared" si="0"/>
        <v>3.9166666666666665</v>
      </c>
      <c r="M53" s="35">
        <f t="shared" si="3"/>
        <v>0</v>
      </c>
      <c r="N53" s="35">
        <f t="shared" si="4"/>
        <v>0</v>
      </c>
      <c r="O53" s="35">
        <f t="shared" si="5"/>
        <v>2932800</v>
      </c>
      <c r="P53" s="35">
        <f t="shared" si="6"/>
        <v>2932800</v>
      </c>
      <c r="Q53" s="35"/>
      <c r="R53" s="35">
        <f t="shared" si="7"/>
        <v>0</v>
      </c>
      <c r="S53" s="35">
        <f t="shared" si="8"/>
        <v>0</v>
      </c>
      <c r="T53" s="36">
        <f t="shared" si="1"/>
        <v>2444000</v>
      </c>
      <c r="U53" s="37">
        <f t="shared" si="2"/>
        <v>2444000</v>
      </c>
    </row>
    <row r="54" spans="1:21" x14ac:dyDescent="0.25">
      <c r="A54" s="45">
        <v>2.2000000000000002</v>
      </c>
      <c r="B54" s="45" t="s">
        <v>53</v>
      </c>
      <c r="C54" s="46"/>
      <c r="D54" s="46"/>
      <c r="E54" s="47"/>
      <c r="F54" s="46"/>
      <c r="G54" s="46"/>
      <c r="J54" s="159"/>
      <c r="K54" s="39">
        <v>48</v>
      </c>
      <c r="L54" s="40">
        <f t="shared" si="0"/>
        <v>4</v>
      </c>
      <c r="M54" s="40">
        <f t="shared" si="3"/>
        <v>0</v>
      </c>
      <c r="N54" s="40">
        <f t="shared" si="4"/>
        <v>0</v>
      </c>
      <c r="O54" s="40">
        <f t="shared" si="5"/>
        <v>2995200</v>
      </c>
      <c r="P54" s="40">
        <f t="shared" si="6"/>
        <v>2995200</v>
      </c>
      <c r="Q54" s="40"/>
      <c r="R54" s="40">
        <f t="shared" si="7"/>
        <v>0</v>
      </c>
      <c r="S54" s="40">
        <f t="shared" si="8"/>
        <v>0</v>
      </c>
      <c r="T54" s="41">
        <f t="shared" si="1"/>
        <v>2496000</v>
      </c>
      <c r="U54" s="42">
        <f t="shared" si="2"/>
        <v>2496000</v>
      </c>
    </row>
    <row r="55" spans="1:21" x14ac:dyDescent="0.25">
      <c r="E55" s="29"/>
      <c r="J55" s="159"/>
      <c r="K55" s="34">
        <v>49</v>
      </c>
      <c r="L55" s="35">
        <f t="shared" si="0"/>
        <v>4.083333333333333</v>
      </c>
      <c r="M55" s="35">
        <f t="shared" si="3"/>
        <v>0</v>
      </c>
      <c r="N55" s="35">
        <f t="shared" si="4"/>
        <v>0</v>
      </c>
      <c r="O55" s="35">
        <f t="shared" si="5"/>
        <v>3057600</v>
      </c>
      <c r="P55" s="35">
        <f t="shared" si="6"/>
        <v>3057600</v>
      </c>
      <c r="Q55" s="35"/>
      <c r="R55" s="35">
        <f t="shared" si="7"/>
        <v>0</v>
      </c>
      <c r="S55" s="35">
        <f t="shared" si="8"/>
        <v>0</v>
      </c>
      <c r="T55" s="36">
        <f t="shared" si="1"/>
        <v>2548000</v>
      </c>
      <c r="U55" s="37">
        <f t="shared" si="2"/>
        <v>2548000</v>
      </c>
    </row>
    <row r="56" spans="1:21" x14ac:dyDescent="0.25">
      <c r="B56" s="31" t="s">
        <v>62</v>
      </c>
      <c r="C56" s="31"/>
      <c r="D56" s="31"/>
      <c r="E56" s="38">
        <f>SUM(E52*12)*E10</f>
        <v>14976000</v>
      </c>
      <c r="F56" s="31" t="s">
        <v>44</v>
      </c>
      <c r="G56" s="31">
        <v>1.2</v>
      </c>
      <c r="H56" s="31" t="s">
        <v>20</v>
      </c>
      <c r="J56" s="159"/>
      <c r="K56" s="34">
        <v>50</v>
      </c>
      <c r="L56" s="35">
        <f t="shared" si="0"/>
        <v>4.166666666666667</v>
      </c>
      <c r="M56" s="35">
        <f t="shared" si="3"/>
        <v>0</v>
      </c>
      <c r="N56" s="35">
        <f t="shared" si="4"/>
        <v>0</v>
      </c>
      <c r="O56" s="35">
        <f t="shared" si="5"/>
        <v>3120000</v>
      </c>
      <c r="P56" s="35">
        <f t="shared" si="6"/>
        <v>3120000</v>
      </c>
      <c r="Q56" s="35"/>
      <c r="R56" s="35">
        <f t="shared" si="7"/>
        <v>0</v>
      </c>
      <c r="S56" s="35">
        <f t="shared" si="8"/>
        <v>0</v>
      </c>
      <c r="T56" s="36">
        <f t="shared" si="1"/>
        <v>2600000</v>
      </c>
      <c r="U56" s="37">
        <f t="shared" si="2"/>
        <v>2600000</v>
      </c>
    </row>
    <row r="57" spans="1:21" x14ac:dyDescent="0.25">
      <c r="J57" s="159"/>
      <c r="K57" s="34">
        <v>51</v>
      </c>
      <c r="L57" s="35">
        <f t="shared" si="0"/>
        <v>4.25</v>
      </c>
      <c r="M57" s="35">
        <f t="shared" si="3"/>
        <v>0</v>
      </c>
      <c r="N57" s="35">
        <f t="shared" si="4"/>
        <v>0</v>
      </c>
      <c r="O57" s="35">
        <f t="shared" si="5"/>
        <v>3182400</v>
      </c>
      <c r="P57" s="35">
        <f t="shared" si="6"/>
        <v>3182400</v>
      </c>
      <c r="Q57" s="35"/>
      <c r="R57" s="35">
        <f t="shared" si="7"/>
        <v>0</v>
      </c>
      <c r="S57" s="35">
        <f t="shared" si="8"/>
        <v>0</v>
      </c>
      <c r="T57" s="36">
        <f t="shared" si="1"/>
        <v>2652000</v>
      </c>
      <c r="U57" s="37">
        <f t="shared" si="2"/>
        <v>2652000</v>
      </c>
    </row>
    <row r="58" spans="1:21" x14ac:dyDescent="0.25">
      <c r="A58" s="13">
        <v>2.2999999999999998</v>
      </c>
      <c r="B58" s="13" t="s">
        <v>56</v>
      </c>
      <c r="D58" s="48"/>
      <c r="E58" s="29"/>
      <c r="J58" s="159"/>
      <c r="K58" s="34">
        <v>52</v>
      </c>
      <c r="L58" s="35">
        <f t="shared" si="0"/>
        <v>4.333333333333333</v>
      </c>
      <c r="M58" s="35">
        <f t="shared" si="3"/>
        <v>0</v>
      </c>
      <c r="N58" s="35">
        <f t="shared" si="4"/>
        <v>0</v>
      </c>
      <c r="O58" s="35">
        <f t="shared" si="5"/>
        <v>3244800</v>
      </c>
      <c r="P58" s="35">
        <f t="shared" si="6"/>
        <v>3244800</v>
      </c>
      <c r="Q58" s="35"/>
      <c r="R58" s="35">
        <f t="shared" si="7"/>
        <v>0</v>
      </c>
      <c r="S58" s="35">
        <f t="shared" si="8"/>
        <v>0</v>
      </c>
      <c r="T58" s="36">
        <f t="shared" si="1"/>
        <v>2704000</v>
      </c>
      <c r="U58" s="37">
        <f t="shared" si="2"/>
        <v>2704000</v>
      </c>
    </row>
    <row r="59" spans="1:21" x14ac:dyDescent="0.25">
      <c r="E59" s="29"/>
      <c r="J59" s="159"/>
      <c r="K59" s="34">
        <v>53</v>
      </c>
      <c r="L59" s="35">
        <f t="shared" si="0"/>
        <v>4.416666666666667</v>
      </c>
      <c r="M59" s="35">
        <f t="shared" si="3"/>
        <v>0</v>
      </c>
      <c r="N59" s="35">
        <f t="shared" si="4"/>
        <v>0</v>
      </c>
      <c r="O59" s="35">
        <f t="shared" si="5"/>
        <v>3307200</v>
      </c>
      <c r="P59" s="35">
        <f t="shared" si="6"/>
        <v>3307200</v>
      </c>
      <c r="Q59" s="35"/>
      <c r="R59" s="35">
        <f t="shared" si="7"/>
        <v>0</v>
      </c>
      <c r="S59" s="35">
        <f t="shared" si="8"/>
        <v>0</v>
      </c>
      <c r="T59" s="36">
        <f t="shared" si="1"/>
        <v>2756000</v>
      </c>
      <c r="U59" s="37">
        <f t="shared" si="2"/>
        <v>2756000</v>
      </c>
    </row>
    <row r="60" spans="1:21" x14ac:dyDescent="0.25">
      <c r="B60" s="31" t="s">
        <v>62</v>
      </c>
      <c r="C60" s="31"/>
      <c r="D60" s="31"/>
      <c r="E60" s="38">
        <f>SUM(E52/G52)</f>
        <v>52000</v>
      </c>
      <c r="F60" s="31" t="s">
        <v>58</v>
      </c>
      <c r="J60" s="159"/>
      <c r="K60" s="34">
        <v>54</v>
      </c>
      <c r="L60" s="35">
        <f t="shared" si="0"/>
        <v>4.5</v>
      </c>
      <c r="M60" s="35">
        <f t="shared" si="3"/>
        <v>0</v>
      </c>
      <c r="N60" s="35">
        <f t="shared" si="4"/>
        <v>0</v>
      </c>
      <c r="O60" s="35">
        <f t="shared" si="5"/>
        <v>3369600</v>
      </c>
      <c r="P60" s="35">
        <f t="shared" si="6"/>
        <v>3369600</v>
      </c>
      <c r="Q60" s="35"/>
      <c r="R60" s="35">
        <f t="shared" si="7"/>
        <v>0</v>
      </c>
      <c r="S60" s="35">
        <f t="shared" si="8"/>
        <v>0</v>
      </c>
      <c r="T60" s="36">
        <f t="shared" si="1"/>
        <v>2808000</v>
      </c>
      <c r="U60" s="37">
        <f t="shared" si="2"/>
        <v>2808000</v>
      </c>
    </row>
    <row r="61" spans="1:21" x14ac:dyDescent="0.25">
      <c r="E61" s="29"/>
      <c r="J61" s="159"/>
      <c r="K61" s="34">
        <v>55</v>
      </c>
      <c r="L61" s="35">
        <f t="shared" si="0"/>
        <v>4.583333333333333</v>
      </c>
      <c r="M61" s="35">
        <f t="shared" si="3"/>
        <v>0</v>
      </c>
      <c r="N61" s="35">
        <f t="shared" si="4"/>
        <v>0</v>
      </c>
      <c r="O61" s="35">
        <f t="shared" si="5"/>
        <v>3432000</v>
      </c>
      <c r="P61" s="35">
        <f t="shared" si="6"/>
        <v>3432000</v>
      </c>
      <c r="Q61" s="35"/>
      <c r="R61" s="35">
        <f t="shared" si="7"/>
        <v>0</v>
      </c>
      <c r="S61" s="35">
        <f t="shared" si="8"/>
        <v>0</v>
      </c>
      <c r="T61" s="36">
        <f t="shared" si="1"/>
        <v>2860000</v>
      </c>
      <c r="U61" s="37">
        <f t="shared" si="2"/>
        <v>2860000</v>
      </c>
    </row>
    <row r="62" spans="1:21" x14ac:dyDescent="0.25">
      <c r="A62" s="13">
        <v>2.4</v>
      </c>
      <c r="B62" s="13" t="s">
        <v>59</v>
      </c>
      <c r="E62" s="29"/>
      <c r="J62" s="159"/>
      <c r="K62" s="34">
        <v>56</v>
      </c>
      <c r="L62" s="35">
        <f t="shared" si="0"/>
        <v>4.666666666666667</v>
      </c>
      <c r="M62" s="35">
        <f t="shared" si="3"/>
        <v>0</v>
      </c>
      <c r="N62" s="35">
        <f t="shared" si="4"/>
        <v>0</v>
      </c>
      <c r="O62" s="35">
        <f t="shared" si="5"/>
        <v>3494400</v>
      </c>
      <c r="P62" s="35">
        <f t="shared" si="6"/>
        <v>3494400</v>
      </c>
      <c r="Q62" s="35"/>
      <c r="R62" s="35">
        <f t="shared" si="7"/>
        <v>0</v>
      </c>
      <c r="S62" s="35">
        <f t="shared" si="8"/>
        <v>0</v>
      </c>
      <c r="T62" s="36">
        <f t="shared" si="1"/>
        <v>2912000</v>
      </c>
      <c r="U62" s="37">
        <f t="shared" si="2"/>
        <v>2912000</v>
      </c>
    </row>
    <row r="63" spans="1:21" x14ac:dyDescent="0.25">
      <c r="E63" s="29"/>
      <c r="J63" s="159"/>
      <c r="K63" s="34">
        <v>57</v>
      </c>
      <c r="L63" s="35">
        <f t="shared" si="0"/>
        <v>4.75</v>
      </c>
      <c r="M63" s="35">
        <f t="shared" si="3"/>
        <v>0</v>
      </c>
      <c r="N63" s="35">
        <f t="shared" si="4"/>
        <v>0</v>
      </c>
      <c r="O63" s="35">
        <f t="shared" si="5"/>
        <v>3556800</v>
      </c>
      <c r="P63" s="35">
        <f t="shared" si="6"/>
        <v>3556800</v>
      </c>
      <c r="Q63" s="35"/>
      <c r="R63" s="35">
        <f t="shared" si="7"/>
        <v>0</v>
      </c>
      <c r="S63" s="35">
        <f t="shared" si="8"/>
        <v>0</v>
      </c>
      <c r="T63" s="36">
        <f t="shared" si="1"/>
        <v>2964000</v>
      </c>
      <c r="U63" s="37">
        <f t="shared" si="2"/>
        <v>2964000</v>
      </c>
    </row>
    <row r="64" spans="1:21" x14ac:dyDescent="0.25">
      <c r="B64" s="31" t="s">
        <v>62</v>
      </c>
      <c r="C64" s="31"/>
      <c r="D64" s="31"/>
      <c r="E64" s="38">
        <f>SUM(E60*12)*E10</f>
        <v>12480000</v>
      </c>
      <c r="F64" s="31" t="s">
        <v>58</v>
      </c>
      <c r="J64" s="159"/>
      <c r="K64" s="34">
        <v>58</v>
      </c>
      <c r="L64" s="35">
        <f t="shared" si="0"/>
        <v>4.833333333333333</v>
      </c>
      <c r="M64" s="35">
        <f t="shared" si="3"/>
        <v>0</v>
      </c>
      <c r="N64" s="35">
        <f t="shared" si="4"/>
        <v>0</v>
      </c>
      <c r="O64" s="35">
        <f t="shared" si="5"/>
        <v>3619200</v>
      </c>
      <c r="P64" s="35">
        <f t="shared" si="6"/>
        <v>3619200</v>
      </c>
      <c r="Q64" s="35"/>
      <c r="R64" s="35">
        <f t="shared" si="7"/>
        <v>0</v>
      </c>
      <c r="S64" s="35">
        <f t="shared" si="8"/>
        <v>0</v>
      </c>
      <c r="T64" s="36">
        <f t="shared" si="1"/>
        <v>3016000</v>
      </c>
      <c r="U64" s="37">
        <f t="shared" si="2"/>
        <v>3016000</v>
      </c>
    </row>
    <row r="65" spans="5:21" s="14" customFormat="1" ht="14.25" x14ac:dyDescent="0.2">
      <c r="E65" s="29"/>
      <c r="J65" s="159"/>
      <c r="K65" s="34">
        <v>59</v>
      </c>
      <c r="L65" s="35">
        <f t="shared" si="0"/>
        <v>4.916666666666667</v>
      </c>
      <c r="M65" s="35">
        <f t="shared" si="3"/>
        <v>0</v>
      </c>
      <c r="N65" s="35">
        <f t="shared" si="4"/>
        <v>0</v>
      </c>
      <c r="O65" s="35">
        <f t="shared" si="5"/>
        <v>3681600</v>
      </c>
      <c r="P65" s="35">
        <f t="shared" si="6"/>
        <v>3681600</v>
      </c>
      <c r="Q65" s="35"/>
      <c r="R65" s="35">
        <f t="shared" si="7"/>
        <v>0</v>
      </c>
      <c r="S65" s="35">
        <f t="shared" si="8"/>
        <v>0</v>
      </c>
      <c r="T65" s="36">
        <f t="shared" si="1"/>
        <v>3068000</v>
      </c>
      <c r="U65" s="37">
        <f t="shared" si="2"/>
        <v>3068000</v>
      </c>
    </row>
    <row r="66" spans="5:21" s="14" customFormat="1" ht="14.25" x14ac:dyDescent="0.2">
      <c r="E66" s="29"/>
      <c r="J66" s="159"/>
      <c r="K66" s="39">
        <v>60</v>
      </c>
      <c r="L66" s="40">
        <f t="shared" si="0"/>
        <v>5</v>
      </c>
      <c r="M66" s="40">
        <f t="shared" si="3"/>
        <v>0</v>
      </c>
      <c r="N66" s="40">
        <f t="shared" si="4"/>
        <v>0</v>
      </c>
      <c r="O66" s="40">
        <f t="shared" si="5"/>
        <v>3744000</v>
      </c>
      <c r="P66" s="40">
        <f t="shared" si="6"/>
        <v>3744000</v>
      </c>
      <c r="Q66" s="40"/>
      <c r="R66" s="40">
        <f t="shared" si="7"/>
        <v>0</v>
      </c>
      <c r="S66" s="40">
        <f t="shared" si="8"/>
        <v>0</v>
      </c>
      <c r="T66" s="41">
        <f t="shared" si="1"/>
        <v>3120000</v>
      </c>
      <c r="U66" s="42">
        <f t="shared" si="2"/>
        <v>3120000</v>
      </c>
    </row>
    <row r="67" spans="5:21" s="14" customFormat="1" ht="14.25" x14ac:dyDescent="0.2">
      <c r="E67" s="29"/>
      <c r="J67" s="159"/>
      <c r="K67" s="34">
        <v>61</v>
      </c>
      <c r="L67" s="35">
        <f t="shared" si="0"/>
        <v>5.083333333333333</v>
      </c>
      <c r="M67" s="35">
        <f t="shared" si="3"/>
        <v>0</v>
      </c>
      <c r="N67" s="35">
        <f t="shared" si="4"/>
        <v>0</v>
      </c>
      <c r="O67" s="35">
        <f t="shared" si="5"/>
        <v>3806400</v>
      </c>
      <c r="P67" s="35">
        <f t="shared" si="6"/>
        <v>3806400</v>
      </c>
      <c r="Q67" s="35"/>
      <c r="R67" s="35">
        <f t="shared" si="7"/>
        <v>0</v>
      </c>
      <c r="S67" s="35">
        <f t="shared" si="8"/>
        <v>0</v>
      </c>
      <c r="T67" s="36">
        <f t="shared" si="1"/>
        <v>3172000</v>
      </c>
      <c r="U67" s="37">
        <f t="shared" si="2"/>
        <v>3172000</v>
      </c>
    </row>
    <row r="68" spans="5:21" s="14" customFormat="1" ht="14.25" x14ac:dyDescent="0.2">
      <c r="E68" s="29"/>
      <c r="J68" s="159"/>
      <c r="K68" s="34">
        <v>62</v>
      </c>
      <c r="L68" s="35">
        <f t="shared" si="0"/>
        <v>5.166666666666667</v>
      </c>
      <c r="M68" s="35">
        <f t="shared" si="3"/>
        <v>0</v>
      </c>
      <c r="N68" s="35">
        <f t="shared" si="4"/>
        <v>0</v>
      </c>
      <c r="O68" s="35">
        <f t="shared" si="5"/>
        <v>3868800</v>
      </c>
      <c r="P68" s="35">
        <f t="shared" si="6"/>
        <v>3868800</v>
      </c>
      <c r="Q68" s="35"/>
      <c r="R68" s="35">
        <f t="shared" si="7"/>
        <v>0</v>
      </c>
      <c r="S68" s="35">
        <f t="shared" si="8"/>
        <v>0</v>
      </c>
      <c r="T68" s="36">
        <f t="shared" si="1"/>
        <v>3224000</v>
      </c>
      <c r="U68" s="37">
        <f t="shared" si="2"/>
        <v>3224000</v>
      </c>
    </row>
    <row r="69" spans="5:21" s="14" customFormat="1" ht="14.25" x14ac:dyDescent="0.2">
      <c r="J69" s="159"/>
      <c r="K69" s="34">
        <v>63</v>
      </c>
      <c r="L69" s="35">
        <f t="shared" si="0"/>
        <v>5.25</v>
      </c>
      <c r="M69" s="35">
        <f t="shared" si="3"/>
        <v>0</v>
      </c>
      <c r="N69" s="35">
        <f t="shared" si="4"/>
        <v>0</v>
      </c>
      <c r="O69" s="35">
        <f t="shared" si="5"/>
        <v>3931200</v>
      </c>
      <c r="P69" s="35">
        <f t="shared" si="6"/>
        <v>3931200</v>
      </c>
      <c r="Q69" s="35"/>
      <c r="R69" s="35">
        <f t="shared" si="7"/>
        <v>0</v>
      </c>
      <c r="S69" s="35">
        <f t="shared" si="8"/>
        <v>0</v>
      </c>
      <c r="T69" s="36">
        <f t="shared" si="1"/>
        <v>3276000</v>
      </c>
      <c r="U69" s="37">
        <f t="shared" si="2"/>
        <v>3276000</v>
      </c>
    </row>
    <row r="70" spans="5:21" s="14" customFormat="1" ht="14.25" x14ac:dyDescent="0.2">
      <c r="J70" s="159"/>
      <c r="K70" s="34">
        <v>64</v>
      </c>
      <c r="L70" s="35">
        <f t="shared" si="0"/>
        <v>5.333333333333333</v>
      </c>
      <c r="M70" s="35">
        <f t="shared" si="3"/>
        <v>0</v>
      </c>
      <c r="N70" s="35">
        <f t="shared" si="4"/>
        <v>0</v>
      </c>
      <c r="O70" s="35">
        <f t="shared" si="5"/>
        <v>3993600</v>
      </c>
      <c r="P70" s="35">
        <f t="shared" si="6"/>
        <v>3993600</v>
      </c>
      <c r="Q70" s="35"/>
      <c r="R70" s="35">
        <f t="shared" si="7"/>
        <v>0</v>
      </c>
      <c r="S70" s="35">
        <f t="shared" si="8"/>
        <v>0</v>
      </c>
      <c r="T70" s="36">
        <f t="shared" si="1"/>
        <v>3328000</v>
      </c>
      <c r="U70" s="37">
        <f t="shared" si="2"/>
        <v>3328000</v>
      </c>
    </row>
    <row r="71" spans="5:21" s="14" customFormat="1" ht="14.25" x14ac:dyDescent="0.2">
      <c r="J71" s="159"/>
      <c r="K71" s="34">
        <v>65</v>
      </c>
      <c r="L71" s="35">
        <f t="shared" si="0"/>
        <v>5.416666666666667</v>
      </c>
      <c r="M71" s="35">
        <f t="shared" si="3"/>
        <v>0</v>
      </c>
      <c r="N71" s="35">
        <f t="shared" si="4"/>
        <v>0</v>
      </c>
      <c r="O71" s="35">
        <f t="shared" si="5"/>
        <v>4056000</v>
      </c>
      <c r="P71" s="35">
        <f t="shared" si="6"/>
        <v>4056000</v>
      </c>
      <c r="Q71" s="35"/>
      <c r="R71" s="35">
        <f t="shared" si="7"/>
        <v>0</v>
      </c>
      <c r="S71" s="35">
        <f t="shared" si="8"/>
        <v>0</v>
      </c>
      <c r="T71" s="36">
        <f t="shared" si="1"/>
        <v>3380000</v>
      </c>
      <c r="U71" s="37">
        <f t="shared" si="2"/>
        <v>3380000</v>
      </c>
    </row>
    <row r="72" spans="5:21" s="14" customFormat="1" ht="14.25" x14ac:dyDescent="0.2">
      <c r="J72" s="159"/>
      <c r="K72" s="34">
        <v>66</v>
      </c>
      <c r="L72" s="35">
        <f t="shared" ref="L72:L135" si="9">SUM(K72/12)</f>
        <v>5.5</v>
      </c>
      <c r="M72" s="35">
        <f t="shared" si="3"/>
        <v>0</v>
      </c>
      <c r="N72" s="35">
        <f t="shared" si="4"/>
        <v>0</v>
      </c>
      <c r="O72" s="35">
        <f t="shared" si="5"/>
        <v>4118400</v>
      </c>
      <c r="P72" s="35">
        <f t="shared" si="6"/>
        <v>4118400</v>
      </c>
      <c r="Q72" s="35"/>
      <c r="R72" s="35">
        <f t="shared" si="7"/>
        <v>0</v>
      </c>
      <c r="S72" s="35">
        <f t="shared" si="8"/>
        <v>0</v>
      </c>
      <c r="T72" s="36">
        <f t="shared" ref="T72:T135" si="10">SUM(K72*$E$60)</f>
        <v>3432000</v>
      </c>
      <c r="U72" s="37">
        <f t="shared" ref="U72:U135" si="11">SUM(R72+S72+T72)</f>
        <v>3432000</v>
      </c>
    </row>
    <row r="73" spans="5:21" s="14" customFormat="1" ht="14.25" x14ac:dyDescent="0.2">
      <c r="J73" s="159"/>
      <c r="K73" s="34">
        <v>67</v>
      </c>
      <c r="L73" s="35">
        <f t="shared" si="9"/>
        <v>5.583333333333333</v>
      </c>
      <c r="M73" s="35">
        <f t="shared" ref="M73:M136" si="12">SUM((1*$E$19)+M72)</f>
        <v>0</v>
      </c>
      <c r="N73" s="35">
        <f t="shared" ref="N73:N136" si="13">SUM((1*$E$21)+N72)</f>
        <v>0</v>
      </c>
      <c r="O73" s="35">
        <f t="shared" ref="O73:O136" si="14">SUM(K73*$E$52)</f>
        <v>4180800</v>
      </c>
      <c r="P73" s="35">
        <f t="shared" ref="P73:P136" si="15">SUM(M73+N73+O73)</f>
        <v>4180800</v>
      </c>
      <c r="Q73" s="35"/>
      <c r="R73" s="35">
        <f t="shared" ref="R73:R136" si="16">SUM((1*$E$35)+R72)</f>
        <v>0</v>
      </c>
      <c r="S73" s="35">
        <f t="shared" ref="S73:S136" si="17">SUM((1*$E$37)+S72)</f>
        <v>0</v>
      </c>
      <c r="T73" s="36">
        <f t="shared" si="10"/>
        <v>3484000</v>
      </c>
      <c r="U73" s="37">
        <f t="shared" si="11"/>
        <v>3484000</v>
      </c>
    </row>
    <row r="74" spans="5:21" s="14" customFormat="1" ht="14.25" x14ac:dyDescent="0.2">
      <c r="J74" s="159"/>
      <c r="K74" s="34">
        <v>68</v>
      </c>
      <c r="L74" s="35">
        <f t="shared" si="9"/>
        <v>5.666666666666667</v>
      </c>
      <c r="M74" s="35">
        <f t="shared" si="12"/>
        <v>0</v>
      </c>
      <c r="N74" s="35">
        <f t="shared" si="13"/>
        <v>0</v>
      </c>
      <c r="O74" s="35">
        <f t="shared" si="14"/>
        <v>4243200</v>
      </c>
      <c r="P74" s="35">
        <f t="shared" si="15"/>
        <v>4243200</v>
      </c>
      <c r="Q74" s="35"/>
      <c r="R74" s="35">
        <f t="shared" si="16"/>
        <v>0</v>
      </c>
      <c r="S74" s="35">
        <f t="shared" si="17"/>
        <v>0</v>
      </c>
      <c r="T74" s="36">
        <f t="shared" si="10"/>
        <v>3536000</v>
      </c>
      <c r="U74" s="37">
        <f t="shared" si="11"/>
        <v>3536000</v>
      </c>
    </row>
    <row r="75" spans="5:21" s="14" customFormat="1" ht="14.25" x14ac:dyDescent="0.2">
      <c r="J75" s="159"/>
      <c r="K75" s="34">
        <v>69</v>
      </c>
      <c r="L75" s="35">
        <f t="shared" si="9"/>
        <v>5.75</v>
      </c>
      <c r="M75" s="35">
        <f t="shared" si="12"/>
        <v>0</v>
      </c>
      <c r="N75" s="35">
        <f t="shared" si="13"/>
        <v>0</v>
      </c>
      <c r="O75" s="35">
        <f t="shared" si="14"/>
        <v>4305600</v>
      </c>
      <c r="P75" s="35">
        <f t="shared" si="15"/>
        <v>4305600</v>
      </c>
      <c r="Q75" s="35"/>
      <c r="R75" s="35">
        <f t="shared" si="16"/>
        <v>0</v>
      </c>
      <c r="S75" s="35">
        <f t="shared" si="17"/>
        <v>0</v>
      </c>
      <c r="T75" s="36">
        <f t="shared" si="10"/>
        <v>3588000</v>
      </c>
      <c r="U75" s="37">
        <f t="shared" si="11"/>
        <v>3588000</v>
      </c>
    </row>
    <row r="76" spans="5:21" s="14" customFormat="1" ht="14.25" x14ac:dyDescent="0.2">
      <c r="J76" s="159"/>
      <c r="K76" s="34">
        <v>70</v>
      </c>
      <c r="L76" s="35">
        <f t="shared" si="9"/>
        <v>5.833333333333333</v>
      </c>
      <c r="M76" s="35">
        <f t="shared" si="12"/>
        <v>0</v>
      </c>
      <c r="N76" s="35">
        <f t="shared" si="13"/>
        <v>0</v>
      </c>
      <c r="O76" s="35">
        <f t="shared" si="14"/>
        <v>4368000</v>
      </c>
      <c r="P76" s="35">
        <f t="shared" si="15"/>
        <v>4368000</v>
      </c>
      <c r="Q76" s="35"/>
      <c r="R76" s="35">
        <f t="shared" si="16"/>
        <v>0</v>
      </c>
      <c r="S76" s="35">
        <f t="shared" si="17"/>
        <v>0</v>
      </c>
      <c r="T76" s="36">
        <f t="shared" si="10"/>
        <v>3640000</v>
      </c>
      <c r="U76" s="37">
        <f t="shared" si="11"/>
        <v>3640000</v>
      </c>
    </row>
    <row r="77" spans="5:21" s="14" customFormat="1" ht="14.25" x14ac:dyDescent="0.2">
      <c r="J77" s="159"/>
      <c r="K77" s="34">
        <v>71</v>
      </c>
      <c r="L77" s="35">
        <f t="shared" si="9"/>
        <v>5.916666666666667</v>
      </c>
      <c r="M77" s="35">
        <f t="shared" si="12"/>
        <v>0</v>
      </c>
      <c r="N77" s="35">
        <f t="shared" si="13"/>
        <v>0</v>
      </c>
      <c r="O77" s="35">
        <f t="shared" si="14"/>
        <v>4430400</v>
      </c>
      <c r="P77" s="35">
        <f t="shared" si="15"/>
        <v>4430400</v>
      </c>
      <c r="Q77" s="35"/>
      <c r="R77" s="35">
        <f t="shared" si="16"/>
        <v>0</v>
      </c>
      <c r="S77" s="35">
        <f t="shared" si="17"/>
        <v>0</v>
      </c>
      <c r="T77" s="36">
        <f t="shared" si="10"/>
        <v>3692000</v>
      </c>
      <c r="U77" s="37">
        <f t="shared" si="11"/>
        <v>3692000</v>
      </c>
    </row>
    <row r="78" spans="5:21" s="14" customFormat="1" ht="14.25" x14ac:dyDescent="0.2">
      <c r="J78" s="159"/>
      <c r="K78" s="39">
        <v>72</v>
      </c>
      <c r="L78" s="40">
        <f t="shared" si="9"/>
        <v>6</v>
      </c>
      <c r="M78" s="40">
        <f t="shared" si="12"/>
        <v>0</v>
      </c>
      <c r="N78" s="40">
        <f t="shared" si="13"/>
        <v>0</v>
      </c>
      <c r="O78" s="40">
        <f t="shared" si="14"/>
        <v>4492800</v>
      </c>
      <c r="P78" s="40">
        <f t="shared" si="15"/>
        <v>4492800</v>
      </c>
      <c r="Q78" s="40"/>
      <c r="R78" s="40">
        <f t="shared" si="16"/>
        <v>0</v>
      </c>
      <c r="S78" s="40">
        <f t="shared" si="17"/>
        <v>0</v>
      </c>
      <c r="T78" s="41">
        <f t="shared" si="10"/>
        <v>3744000</v>
      </c>
      <c r="U78" s="42">
        <f t="shared" si="11"/>
        <v>3744000</v>
      </c>
    </row>
    <row r="79" spans="5:21" s="14" customFormat="1" ht="14.25" x14ac:dyDescent="0.2">
      <c r="J79" s="159"/>
      <c r="K79" s="34">
        <v>73</v>
      </c>
      <c r="L79" s="35">
        <f t="shared" si="9"/>
        <v>6.083333333333333</v>
      </c>
      <c r="M79" s="35">
        <f t="shared" si="12"/>
        <v>0</v>
      </c>
      <c r="N79" s="35">
        <f t="shared" si="13"/>
        <v>0</v>
      </c>
      <c r="O79" s="35">
        <f t="shared" si="14"/>
        <v>4555200</v>
      </c>
      <c r="P79" s="35">
        <f t="shared" si="15"/>
        <v>4555200</v>
      </c>
      <c r="Q79" s="35"/>
      <c r="R79" s="35">
        <f t="shared" si="16"/>
        <v>0</v>
      </c>
      <c r="S79" s="35">
        <f t="shared" si="17"/>
        <v>0</v>
      </c>
      <c r="T79" s="36">
        <f t="shared" si="10"/>
        <v>3796000</v>
      </c>
      <c r="U79" s="37">
        <f t="shared" si="11"/>
        <v>3796000</v>
      </c>
    </row>
    <row r="80" spans="5:21" s="14" customFormat="1" ht="14.25" x14ac:dyDescent="0.2">
      <c r="J80" s="159"/>
      <c r="K80" s="34">
        <v>74</v>
      </c>
      <c r="L80" s="35">
        <f t="shared" si="9"/>
        <v>6.166666666666667</v>
      </c>
      <c r="M80" s="35">
        <f t="shared" si="12"/>
        <v>0</v>
      </c>
      <c r="N80" s="35">
        <f t="shared" si="13"/>
        <v>0</v>
      </c>
      <c r="O80" s="35">
        <f t="shared" si="14"/>
        <v>4617600</v>
      </c>
      <c r="P80" s="35">
        <f t="shared" si="15"/>
        <v>4617600</v>
      </c>
      <c r="Q80" s="35"/>
      <c r="R80" s="35">
        <f t="shared" si="16"/>
        <v>0</v>
      </c>
      <c r="S80" s="35">
        <f t="shared" si="17"/>
        <v>0</v>
      </c>
      <c r="T80" s="36">
        <f t="shared" si="10"/>
        <v>3848000</v>
      </c>
      <c r="U80" s="37">
        <f t="shared" si="11"/>
        <v>3848000</v>
      </c>
    </row>
    <row r="81" spans="10:21" s="14" customFormat="1" ht="14.25" x14ac:dyDescent="0.2">
      <c r="J81" s="159"/>
      <c r="K81" s="34">
        <v>75</v>
      </c>
      <c r="L81" s="35">
        <f t="shared" si="9"/>
        <v>6.25</v>
      </c>
      <c r="M81" s="35">
        <f t="shared" si="12"/>
        <v>0</v>
      </c>
      <c r="N81" s="35">
        <f t="shared" si="13"/>
        <v>0</v>
      </c>
      <c r="O81" s="35">
        <f t="shared" si="14"/>
        <v>4680000</v>
      </c>
      <c r="P81" s="35">
        <f t="shared" si="15"/>
        <v>4680000</v>
      </c>
      <c r="Q81" s="35"/>
      <c r="R81" s="35">
        <f t="shared" si="16"/>
        <v>0</v>
      </c>
      <c r="S81" s="35">
        <f t="shared" si="17"/>
        <v>0</v>
      </c>
      <c r="T81" s="36">
        <f t="shared" si="10"/>
        <v>3900000</v>
      </c>
      <c r="U81" s="37">
        <f t="shared" si="11"/>
        <v>3900000</v>
      </c>
    </row>
    <row r="82" spans="10:21" s="14" customFormat="1" ht="14.25" x14ac:dyDescent="0.2">
      <c r="J82" s="159"/>
      <c r="K82" s="34">
        <v>76</v>
      </c>
      <c r="L82" s="35">
        <f t="shared" si="9"/>
        <v>6.333333333333333</v>
      </c>
      <c r="M82" s="35">
        <f t="shared" si="12"/>
        <v>0</v>
      </c>
      <c r="N82" s="35">
        <f t="shared" si="13"/>
        <v>0</v>
      </c>
      <c r="O82" s="35">
        <f t="shared" si="14"/>
        <v>4742400</v>
      </c>
      <c r="P82" s="35">
        <f t="shared" si="15"/>
        <v>4742400</v>
      </c>
      <c r="Q82" s="35"/>
      <c r="R82" s="35">
        <f t="shared" si="16"/>
        <v>0</v>
      </c>
      <c r="S82" s="35">
        <f t="shared" si="17"/>
        <v>0</v>
      </c>
      <c r="T82" s="36">
        <f t="shared" si="10"/>
        <v>3952000</v>
      </c>
      <c r="U82" s="37">
        <f t="shared" si="11"/>
        <v>3952000</v>
      </c>
    </row>
    <row r="83" spans="10:21" s="14" customFormat="1" ht="14.25" x14ac:dyDescent="0.2">
      <c r="J83" s="159"/>
      <c r="K83" s="34">
        <v>77</v>
      </c>
      <c r="L83" s="35">
        <f t="shared" si="9"/>
        <v>6.416666666666667</v>
      </c>
      <c r="M83" s="35">
        <f t="shared" si="12"/>
        <v>0</v>
      </c>
      <c r="N83" s="35">
        <f t="shared" si="13"/>
        <v>0</v>
      </c>
      <c r="O83" s="35">
        <f t="shared" si="14"/>
        <v>4804800</v>
      </c>
      <c r="P83" s="35">
        <f t="shared" si="15"/>
        <v>4804800</v>
      </c>
      <c r="Q83" s="35"/>
      <c r="R83" s="35">
        <f t="shared" si="16"/>
        <v>0</v>
      </c>
      <c r="S83" s="35">
        <f t="shared" si="17"/>
        <v>0</v>
      </c>
      <c r="T83" s="36">
        <f t="shared" si="10"/>
        <v>4004000</v>
      </c>
      <c r="U83" s="37">
        <f t="shared" si="11"/>
        <v>4004000</v>
      </c>
    </row>
    <row r="84" spans="10:21" s="14" customFormat="1" ht="14.25" x14ac:dyDescent="0.2">
      <c r="J84" s="159"/>
      <c r="K84" s="34">
        <v>78</v>
      </c>
      <c r="L84" s="35">
        <f t="shared" si="9"/>
        <v>6.5</v>
      </c>
      <c r="M84" s="35">
        <f t="shared" si="12"/>
        <v>0</v>
      </c>
      <c r="N84" s="35">
        <f t="shared" si="13"/>
        <v>0</v>
      </c>
      <c r="O84" s="35">
        <f t="shared" si="14"/>
        <v>4867200</v>
      </c>
      <c r="P84" s="35">
        <f t="shared" si="15"/>
        <v>4867200</v>
      </c>
      <c r="Q84" s="35"/>
      <c r="R84" s="35">
        <f t="shared" si="16"/>
        <v>0</v>
      </c>
      <c r="S84" s="35">
        <f t="shared" si="17"/>
        <v>0</v>
      </c>
      <c r="T84" s="36">
        <f t="shared" si="10"/>
        <v>4056000</v>
      </c>
      <c r="U84" s="37">
        <f t="shared" si="11"/>
        <v>4056000</v>
      </c>
    </row>
    <row r="85" spans="10:21" s="14" customFormat="1" ht="14.25" x14ac:dyDescent="0.2">
      <c r="J85" s="159"/>
      <c r="K85" s="34">
        <v>79</v>
      </c>
      <c r="L85" s="35">
        <f t="shared" si="9"/>
        <v>6.583333333333333</v>
      </c>
      <c r="M85" s="35">
        <f t="shared" si="12"/>
        <v>0</v>
      </c>
      <c r="N85" s="35">
        <f t="shared" si="13"/>
        <v>0</v>
      </c>
      <c r="O85" s="35">
        <f t="shared" si="14"/>
        <v>4929600</v>
      </c>
      <c r="P85" s="35">
        <f t="shared" si="15"/>
        <v>4929600</v>
      </c>
      <c r="Q85" s="35"/>
      <c r="R85" s="35">
        <f t="shared" si="16"/>
        <v>0</v>
      </c>
      <c r="S85" s="35">
        <f t="shared" si="17"/>
        <v>0</v>
      </c>
      <c r="T85" s="36">
        <f t="shared" si="10"/>
        <v>4108000</v>
      </c>
      <c r="U85" s="37">
        <f t="shared" si="11"/>
        <v>4108000</v>
      </c>
    </row>
    <row r="86" spans="10:21" s="14" customFormat="1" ht="14.25" x14ac:dyDescent="0.2">
      <c r="J86" s="159"/>
      <c r="K86" s="34">
        <v>80</v>
      </c>
      <c r="L86" s="35">
        <f t="shared" si="9"/>
        <v>6.666666666666667</v>
      </c>
      <c r="M86" s="35">
        <f t="shared" si="12"/>
        <v>0</v>
      </c>
      <c r="N86" s="35">
        <f t="shared" si="13"/>
        <v>0</v>
      </c>
      <c r="O86" s="35">
        <f t="shared" si="14"/>
        <v>4992000</v>
      </c>
      <c r="P86" s="35">
        <f t="shared" si="15"/>
        <v>4992000</v>
      </c>
      <c r="Q86" s="35"/>
      <c r="R86" s="35">
        <f t="shared" si="16"/>
        <v>0</v>
      </c>
      <c r="S86" s="35">
        <f t="shared" si="17"/>
        <v>0</v>
      </c>
      <c r="T86" s="36">
        <f t="shared" si="10"/>
        <v>4160000</v>
      </c>
      <c r="U86" s="37">
        <f t="shared" si="11"/>
        <v>4160000</v>
      </c>
    </row>
    <row r="87" spans="10:21" s="14" customFormat="1" ht="14.25" x14ac:dyDescent="0.2">
      <c r="J87" s="159"/>
      <c r="K87" s="34">
        <v>81</v>
      </c>
      <c r="L87" s="35">
        <f t="shared" si="9"/>
        <v>6.75</v>
      </c>
      <c r="M87" s="35">
        <f t="shared" si="12"/>
        <v>0</v>
      </c>
      <c r="N87" s="35">
        <f t="shared" si="13"/>
        <v>0</v>
      </c>
      <c r="O87" s="35">
        <f t="shared" si="14"/>
        <v>5054400</v>
      </c>
      <c r="P87" s="35">
        <f t="shared" si="15"/>
        <v>5054400</v>
      </c>
      <c r="Q87" s="35"/>
      <c r="R87" s="35">
        <f t="shared" si="16"/>
        <v>0</v>
      </c>
      <c r="S87" s="35">
        <f t="shared" si="17"/>
        <v>0</v>
      </c>
      <c r="T87" s="36">
        <f t="shared" si="10"/>
        <v>4212000</v>
      </c>
      <c r="U87" s="37">
        <f t="shared" si="11"/>
        <v>4212000</v>
      </c>
    </row>
    <row r="88" spans="10:21" s="14" customFormat="1" ht="14.25" x14ac:dyDescent="0.2">
      <c r="J88" s="159"/>
      <c r="K88" s="34">
        <v>82</v>
      </c>
      <c r="L88" s="35">
        <f t="shared" si="9"/>
        <v>6.833333333333333</v>
      </c>
      <c r="M88" s="35">
        <f t="shared" si="12"/>
        <v>0</v>
      </c>
      <c r="N88" s="35">
        <f t="shared" si="13"/>
        <v>0</v>
      </c>
      <c r="O88" s="35">
        <f t="shared" si="14"/>
        <v>5116800</v>
      </c>
      <c r="P88" s="35">
        <f t="shared" si="15"/>
        <v>5116800</v>
      </c>
      <c r="Q88" s="35"/>
      <c r="R88" s="35">
        <f t="shared" si="16"/>
        <v>0</v>
      </c>
      <c r="S88" s="35">
        <f t="shared" si="17"/>
        <v>0</v>
      </c>
      <c r="T88" s="36">
        <f t="shared" si="10"/>
        <v>4264000</v>
      </c>
      <c r="U88" s="37">
        <f t="shared" si="11"/>
        <v>4264000</v>
      </c>
    </row>
    <row r="89" spans="10:21" s="14" customFormat="1" ht="14.25" x14ac:dyDescent="0.2">
      <c r="J89" s="159"/>
      <c r="K89" s="34">
        <v>83</v>
      </c>
      <c r="L89" s="35">
        <f t="shared" si="9"/>
        <v>6.916666666666667</v>
      </c>
      <c r="M89" s="35">
        <f t="shared" si="12"/>
        <v>0</v>
      </c>
      <c r="N89" s="35">
        <f t="shared" si="13"/>
        <v>0</v>
      </c>
      <c r="O89" s="35">
        <f t="shared" si="14"/>
        <v>5179200</v>
      </c>
      <c r="P89" s="35">
        <f t="shared" si="15"/>
        <v>5179200</v>
      </c>
      <c r="Q89" s="35"/>
      <c r="R89" s="35">
        <f t="shared" si="16"/>
        <v>0</v>
      </c>
      <c r="S89" s="35">
        <f t="shared" si="17"/>
        <v>0</v>
      </c>
      <c r="T89" s="36">
        <f t="shared" si="10"/>
        <v>4316000</v>
      </c>
      <c r="U89" s="37">
        <f t="shared" si="11"/>
        <v>4316000</v>
      </c>
    </row>
    <row r="90" spans="10:21" s="14" customFormat="1" ht="14.25" x14ac:dyDescent="0.2">
      <c r="J90" s="159"/>
      <c r="K90" s="39">
        <v>84</v>
      </c>
      <c r="L90" s="40">
        <f t="shared" si="9"/>
        <v>7</v>
      </c>
      <c r="M90" s="40">
        <f t="shared" si="12"/>
        <v>0</v>
      </c>
      <c r="N90" s="40">
        <f t="shared" si="13"/>
        <v>0</v>
      </c>
      <c r="O90" s="40">
        <f t="shared" si="14"/>
        <v>5241600</v>
      </c>
      <c r="P90" s="40">
        <f t="shared" si="15"/>
        <v>5241600</v>
      </c>
      <c r="Q90" s="40"/>
      <c r="R90" s="40">
        <f t="shared" si="16"/>
        <v>0</v>
      </c>
      <c r="S90" s="40">
        <f t="shared" si="17"/>
        <v>0</v>
      </c>
      <c r="T90" s="41">
        <f t="shared" si="10"/>
        <v>4368000</v>
      </c>
      <c r="U90" s="42">
        <f t="shared" si="11"/>
        <v>4368000</v>
      </c>
    </row>
    <row r="91" spans="10:21" s="14" customFormat="1" ht="13.7" customHeight="1" x14ac:dyDescent="0.2">
      <c r="J91" s="159"/>
      <c r="K91" s="34">
        <v>85</v>
      </c>
      <c r="L91" s="35">
        <f t="shared" si="9"/>
        <v>7.083333333333333</v>
      </c>
      <c r="M91" s="35">
        <f t="shared" si="12"/>
        <v>0</v>
      </c>
      <c r="N91" s="35">
        <f t="shared" si="13"/>
        <v>0</v>
      </c>
      <c r="O91" s="35">
        <f t="shared" si="14"/>
        <v>5304000</v>
      </c>
      <c r="P91" s="35">
        <f t="shared" si="15"/>
        <v>5304000</v>
      </c>
      <c r="Q91" s="35"/>
      <c r="R91" s="35">
        <f t="shared" si="16"/>
        <v>0</v>
      </c>
      <c r="S91" s="35">
        <f t="shared" si="17"/>
        <v>0</v>
      </c>
      <c r="T91" s="36">
        <f t="shared" si="10"/>
        <v>4420000</v>
      </c>
      <c r="U91" s="37">
        <f t="shared" si="11"/>
        <v>4420000</v>
      </c>
    </row>
    <row r="92" spans="10:21" s="14" customFormat="1" ht="14.25" x14ac:dyDescent="0.2">
      <c r="J92" s="159"/>
      <c r="K92" s="34">
        <v>86</v>
      </c>
      <c r="L92" s="35">
        <f t="shared" si="9"/>
        <v>7.166666666666667</v>
      </c>
      <c r="M92" s="35">
        <f t="shared" si="12"/>
        <v>0</v>
      </c>
      <c r="N92" s="35">
        <f t="shared" si="13"/>
        <v>0</v>
      </c>
      <c r="O92" s="35">
        <f t="shared" si="14"/>
        <v>5366400</v>
      </c>
      <c r="P92" s="35">
        <f t="shared" si="15"/>
        <v>5366400</v>
      </c>
      <c r="Q92" s="35"/>
      <c r="R92" s="35">
        <f t="shared" si="16"/>
        <v>0</v>
      </c>
      <c r="S92" s="35">
        <f t="shared" si="17"/>
        <v>0</v>
      </c>
      <c r="T92" s="36">
        <f t="shared" si="10"/>
        <v>4472000</v>
      </c>
      <c r="U92" s="37">
        <f t="shared" si="11"/>
        <v>4472000</v>
      </c>
    </row>
    <row r="93" spans="10:21" s="14" customFormat="1" ht="14.25" x14ac:dyDescent="0.2">
      <c r="J93" s="159"/>
      <c r="K93" s="34">
        <v>87</v>
      </c>
      <c r="L93" s="35">
        <f t="shared" si="9"/>
        <v>7.25</v>
      </c>
      <c r="M93" s="35">
        <f t="shared" si="12"/>
        <v>0</v>
      </c>
      <c r="N93" s="35">
        <f t="shared" si="13"/>
        <v>0</v>
      </c>
      <c r="O93" s="35">
        <f t="shared" si="14"/>
        <v>5428800</v>
      </c>
      <c r="P93" s="35">
        <f t="shared" si="15"/>
        <v>5428800</v>
      </c>
      <c r="Q93" s="35"/>
      <c r="R93" s="35">
        <f t="shared" si="16"/>
        <v>0</v>
      </c>
      <c r="S93" s="35">
        <f t="shared" si="17"/>
        <v>0</v>
      </c>
      <c r="T93" s="36">
        <f t="shared" si="10"/>
        <v>4524000</v>
      </c>
      <c r="U93" s="37">
        <f t="shared" si="11"/>
        <v>4524000</v>
      </c>
    </row>
    <row r="94" spans="10:21" s="14" customFormat="1" ht="14.25" x14ac:dyDescent="0.2">
      <c r="J94" s="159"/>
      <c r="K94" s="34">
        <v>88</v>
      </c>
      <c r="L94" s="35">
        <f t="shared" si="9"/>
        <v>7.333333333333333</v>
      </c>
      <c r="M94" s="35">
        <f t="shared" si="12"/>
        <v>0</v>
      </c>
      <c r="N94" s="35">
        <f t="shared" si="13"/>
        <v>0</v>
      </c>
      <c r="O94" s="35">
        <f t="shared" si="14"/>
        <v>5491200</v>
      </c>
      <c r="P94" s="35">
        <f t="shared" si="15"/>
        <v>5491200</v>
      </c>
      <c r="Q94" s="35"/>
      <c r="R94" s="35">
        <f t="shared" si="16"/>
        <v>0</v>
      </c>
      <c r="S94" s="35">
        <f t="shared" si="17"/>
        <v>0</v>
      </c>
      <c r="T94" s="36">
        <f t="shared" si="10"/>
        <v>4576000</v>
      </c>
      <c r="U94" s="37">
        <f t="shared" si="11"/>
        <v>4576000</v>
      </c>
    </row>
    <row r="95" spans="10:21" s="14" customFormat="1" ht="14.25" x14ac:dyDescent="0.2">
      <c r="J95" s="159"/>
      <c r="K95" s="34">
        <v>89</v>
      </c>
      <c r="L95" s="35">
        <f t="shared" si="9"/>
        <v>7.416666666666667</v>
      </c>
      <c r="M95" s="35">
        <f t="shared" si="12"/>
        <v>0</v>
      </c>
      <c r="N95" s="35">
        <f t="shared" si="13"/>
        <v>0</v>
      </c>
      <c r="O95" s="35">
        <f t="shared" si="14"/>
        <v>5553600</v>
      </c>
      <c r="P95" s="35">
        <f t="shared" si="15"/>
        <v>5553600</v>
      </c>
      <c r="Q95" s="35"/>
      <c r="R95" s="35">
        <f t="shared" si="16"/>
        <v>0</v>
      </c>
      <c r="S95" s="35">
        <f t="shared" si="17"/>
        <v>0</v>
      </c>
      <c r="T95" s="36">
        <f t="shared" si="10"/>
        <v>4628000</v>
      </c>
      <c r="U95" s="37">
        <f t="shared" si="11"/>
        <v>4628000</v>
      </c>
    </row>
    <row r="96" spans="10:21" s="14" customFormat="1" ht="14.25" x14ac:dyDescent="0.2">
      <c r="J96" s="159"/>
      <c r="K96" s="34">
        <v>90</v>
      </c>
      <c r="L96" s="35">
        <f t="shared" si="9"/>
        <v>7.5</v>
      </c>
      <c r="M96" s="35">
        <f t="shared" si="12"/>
        <v>0</v>
      </c>
      <c r="N96" s="35">
        <f t="shared" si="13"/>
        <v>0</v>
      </c>
      <c r="O96" s="35">
        <f t="shared" si="14"/>
        <v>5616000</v>
      </c>
      <c r="P96" s="35">
        <f t="shared" si="15"/>
        <v>5616000</v>
      </c>
      <c r="Q96" s="35"/>
      <c r="R96" s="35">
        <f t="shared" si="16"/>
        <v>0</v>
      </c>
      <c r="S96" s="35">
        <f t="shared" si="17"/>
        <v>0</v>
      </c>
      <c r="T96" s="36">
        <f t="shared" si="10"/>
        <v>4680000</v>
      </c>
      <c r="U96" s="37">
        <f t="shared" si="11"/>
        <v>4680000</v>
      </c>
    </row>
    <row r="97" spans="10:21" s="14" customFormat="1" ht="14.25" x14ac:dyDescent="0.2">
      <c r="J97" s="159"/>
      <c r="K97" s="34">
        <v>91</v>
      </c>
      <c r="L97" s="35">
        <f t="shared" si="9"/>
        <v>7.583333333333333</v>
      </c>
      <c r="M97" s="35">
        <f t="shared" si="12"/>
        <v>0</v>
      </c>
      <c r="N97" s="35">
        <f t="shared" si="13"/>
        <v>0</v>
      </c>
      <c r="O97" s="35">
        <f t="shared" si="14"/>
        <v>5678400</v>
      </c>
      <c r="P97" s="35">
        <f t="shared" si="15"/>
        <v>5678400</v>
      </c>
      <c r="Q97" s="35"/>
      <c r="R97" s="35">
        <f t="shared" si="16"/>
        <v>0</v>
      </c>
      <c r="S97" s="35">
        <f t="shared" si="17"/>
        <v>0</v>
      </c>
      <c r="T97" s="36">
        <f t="shared" si="10"/>
        <v>4732000</v>
      </c>
      <c r="U97" s="37">
        <f t="shared" si="11"/>
        <v>4732000</v>
      </c>
    </row>
    <row r="98" spans="10:21" s="14" customFormat="1" ht="14.25" x14ac:dyDescent="0.2">
      <c r="J98" s="159"/>
      <c r="K98" s="34">
        <v>92</v>
      </c>
      <c r="L98" s="35">
        <f t="shared" si="9"/>
        <v>7.666666666666667</v>
      </c>
      <c r="M98" s="35">
        <f t="shared" si="12"/>
        <v>0</v>
      </c>
      <c r="N98" s="35">
        <f t="shared" si="13"/>
        <v>0</v>
      </c>
      <c r="O98" s="35">
        <f t="shared" si="14"/>
        <v>5740800</v>
      </c>
      <c r="P98" s="35">
        <f t="shared" si="15"/>
        <v>5740800</v>
      </c>
      <c r="Q98" s="35"/>
      <c r="R98" s="35">
        <f t="shared" si="16"/>
        <v>0</v>
      </c>
      <c r="S98" s="35">
        <f t="shared" si="17"/>
        <v>0</v>
      </c>
      <c r="T98" s="36">
        <f t="shared" si="10"/>
        <v>4784000</v>
      </c>
      <c r="U98" s="37">
        <f t="shared" si="11"/>
        <v>4784000</v>
      </c>
    </row>
    <row r="99" spans="10:21" s="14" customFormat="1" ht="14.25" x14ac:dyDescent="0.2">
      <c r="J99" s="159"/>
      <c r="K99" s="34">
        <v>93</v>
      </c>
      <c r="L99" s="35">
        <f t="shared" si="9"/>
        <v>7.75</v>
      </c>
      <c r="M99" s="35">
        <f t="shared" si="12"/>
        <v>0</v>
      </c>
      <c r="N99" s="35">
        <f t="shared" si="13"/>
        <v>0</v>
      </c>
      <c r="O99" s="35">
        <f t="shared" si="14"/>
        <v>5803200</v>
      </c>
      <c r="P99" s="35">
        <f t="shared" si="15"/>
        <v>5803200</v>
      </c>
      <c r="Q99" s="35"/>
      <c r="R99" s="35">
        <f t="shared" si="16"/>
        <v>0</v>
      </c>
      <c r="S99" s="35">
        <f t="shared" si="17"/>
        <v>0</v>
      </c>
      <c r="T99" s="36">
        <f t="shared" si="10"/>
        <v>4836000</v>
      </c>
      <c r="U99" s="37">
        <f t="shared" si="11"/>
        <v>4836000</v>
      </c>
    </row>
    <row r="100" spans="10:21" s="14" customFormat="1" ht="14.25" x14ac:dyDescent="0.2">
      <c r="J100" s="159"/>
      <c r="K100" s="34">
        <v>94</v>
      </c>
      <c r="L100" s="35">
        <f t="shared" si="9"/>
        <v>7.833333333333333</v>
      </c>
      <c r="M100" s="35">
        <f t="shared" si="12"/>
        <v>0</v>
      </c>
      <c r="N100" s="35">
        <f t="shared" si="13"/>
        <v>0</v>
      </c>
      <c r="O100" s="35">
        <f t="shared" si="14"/>
        <v>5865600</v>
      </c>
      <c r="P100" s="35">
        <f t="shared" si="15"/>
        <v>5865600</v>
      </c>
      <c r="Q100" s="35"/>
      <c r="R100" s="35">
        <f t="shared" si="16"/>
        <v>0</v>
      </c>
      <c r="S100" s="35">
        <f t="shared" si="17"/>
        <v>0</v>
      </c>
      <c r="T100" s="36">
        <f t="shared" si="10"/>
        <v>4888000</v>
      </c>
      <c r="U100" s="37">
        <f t="shared" si="11"/>
        <v>4888000</v>
      </c>
    </row>
    <row r="101" spans="10:21" s="14" customFormat="1" ht="14.25" x14ac:dyDescent="0.2">
      <c r="J101" s="159"/>
      <c r="K101" s="34">
        <v>95</v>
      </c>
      <c r="L101" s="35">
        <f t="shared" si="9"/>
        <v>7.916666666666667</v>
      </c>
      <c r="M101" s="35">
        <f t="shared" si="12"/>
        <v>0</v>
      </c>
      <c r="N101" s="35">
        <f t="shared" si="13"/>
        <v>0</v>
      </c>
      <c r="O101" s="35">
        <f t="shared" si="14"/>
        <v>5928000</v>
      </c>
      <c r="P101" s="35">
        <f t="shared" si="15"/>
        <v>5928000</v>
      </c>
      <c r="Q101" s="35"/>
      <c r="R101" s="35">
        <f t="shared" si="16"/>
        <v>0</v>
      </c>
      <c r="S101" s="35">
        <f t="shared" si="17"/>
        <v>0</v>
      </c>
      <c r="T101" s="36">
        <f t="shared" si="10"/>
        <v>4940000</v>
      </c>
      <c r="U101" s="37">
        <f t="shared" si="11"/>
        <v>4940000</v>
      </c>
    </row>
    <row r="102" spans="10:21" s="14" customFormat="1" ht="14.25" x14ac:dyDescent="0.2">
      <c r="J102" s="159"/>
      <c r="K102" s="39">
        <v>96</v>
      </c>
      <c r="L102" s="40">
        <f t="shared" si="9"/>
        <v>8</v>
      </c>
      <c r="M102" s="40">
        <f t="shared" si="12"/>
        <v>0</v>
      </c>
      <c r="N102" s="40">
        <f t="shared" si="13"/>
        <v>0</v>
      </c>
      <c r="O102" s="40">
        <f t="shared" si="14"/>
        <v>5990400</v>
      </c>
      <c r="P102" s="40">
        <f t="shared" si="15"/>
        <v>5990400</v>
      </c>
      <c r="Q102" s="40"/>
      <c r="R102" s="40">
        <f t="shared" si="16"/>
        <v>0</v>
      </c>
      <c r="S102" s="40">
        <f t="shared" si="17"/>
        <v>0</v>
      </c>
      <c r="T102" s="41">
        <f t="shared" si="10"/>
        <v>4992000</v>
      </c>
      <c r="U102" s="42">
        <f t="shared" si="11"/>
        <v>4992000</v>
      </c>
    </row>
    <row r="103" spans="10:21" s="14" customFormat="1" ht="14.25" x14ac:dyDescent="0.2">
      <c r="J103" s="159"/>
      <c r="K103" s="34">
        <v>97</v>
      </c>
      <c r="L103" s="35">
        <f t="shared" si="9"/>
        <v>8.0833333333333339</v>
      </c>
      <c r="M103" s="35">
        <f t="shared" si="12"/>
        <v>0</v>
      </c>
      <c r="N103" s="35">
        <f t="shared" si="13"/>
        <v>0</v>
      </c>
      <c r="O103" s="35">
        <f t="shared" si="14"/>
        <v>6052800</v>
      </c>
      <c r="P103" s="35">
        <f t="shared" si="15"/>
        <v>6052800</v>
      </c>
      <c r="Q103" s="35"/>
      <c r="R103" s="35">
        <f t="shared" si="16"/>
        <v>0</v>
      </c>
      <c r="S103" s="35">
        <f t="shared" si="17"/>
        <v>0</v>
      </c>
      <c r="T103" s="36">
        <f t="shared" si="10"/>
        <v>5044000</v>
      </c>
      <c r="U103" s="37">
        <f t="shared" si="11"/>
        <v>5044000</v>
      </c>
    </row>
    <row r="104" spans="10:21" s="14" customFormat="1" ht="14.25" x14ac:dyDescent="0.2">
      <c r="J104" s="159"/>
      <c r="K104" s="34">
        <v>98</v>
      </c>
      <c r="L104" s="35">
        <f t="shared" si="9"/>
        <v>8.1666666666666661</v>
      </c>
      <c r="M104" s="35">
        <f t="shared" si="12"/>
        <v>0</v>
      </c>
      <c r="N104" s="35">
        <f t="shared" si="13"/>
        <v>0</v>
      </c>
      <c r="O104" s="35">
        <f t="shared" si="14"/>
        <v>6115200</v>
      </c>
      <c r="P104" s="35">
        <f t="shared" si="15"/>
        <v>6115200</v>
      </c>
      <c r="Q104" s="35"/>
      <c r="R104" s="35">
        <f t="shared" si="16"/>
        <v>0</v>
      </c>
      <c r="S104" s="35">
        <f t="shared" si="17"/>
        <v>0</v>
      </c>
      <c r="T104" s="36">
        <f t="shared" si="10"/>
        <v>5096000</v>
      </c>
      <c r="U104" s="37">
        <f t="shared" si="11"/>
        <v>5096000</v>
      </c>
    </row>
    <row r="105" spans="10:21" s="14" customFormat="1" ht="14.25" x14ac:dyDescent="0.2">
      <c r="J105" s="159"/>
      <c r="K105" s="34">
        <v>99</v>
      </c>
      <c r="L105" s="35">
        <f t="shared" si="9"/>
        <v>8.25</v>
      </c>
      <c r="M105" s="35">
        <f t="shared" si="12"/>
        <v>0</v>
      </c>
      <c r="N105" s="35">
        <f t="shared" si="13"/>
        <v>0</v>
      </c>
      <c r="O105" s="35">
        <f t="shared" si="14"/>
        <v>6177600</v>
      </c>
      <c r="P105" s="35">
        <f t="shared" si="15"/>
        <v>6177600</v>
      </c>
      <c r="Q105" s="35"/>
      <c r="R105" s="35">
        <f t="shared" si="16"/>
        <v>0</v>
      </c>
      <c r="S105" s="35">
        <f t="shared" si="17"/>
        <v>0</v>
      </c>
      <c r="T105" s="36">
        <f t="shared" si="10"/>
        <v>5148000</v>
      </c>
      <c r="U105" s="37">
        <f t="shared" si="11"/>
        <v>5148000</v>
      </c>
    </row>
    <row r="106" spans="10:21" s="14" customFormat="1" ht="14.25" x14ac:dyDescent="0.2">
      <c r="J106" s="159"/>
      <c r="K106" s="34">
        <v>100</v>
      </c>
      <c r="L106" s="35">
        <f t="shared" si="9"/>
        <v>8.3333333333333339</v>
      </c>
      <c r="M106" s="35">
        <f t="shared" si="12"/>
        <v>0</v>
      </c>
      <c r="N106" s="35">
        <f t="shared" si="13"/>
        <v>0</v>
      </c>
      <c r="O106" s="35">
        <f t="shared" si="14"/>
        <v>6240000</v>
      </c>
      <c r="P106" s="35">
        <f t="shared" si="15"/>
        <v>6240000</v>
      </c>
      <c r="Q106" s="35"/>
      <c r="R106" s="35">
        <f t="shared" si="16"/>
        <v>0</v>
      </c>
      <c r="S106" s="35">
        <f t="shared" si="17"/>
        <v>0</v>
      </c>
      <c r="T106" s="36">
        <f t="shared" si="10"/>
        <v>5200000</v>
      </c>
      <c r="U106" s="37">
        <f t="shared" si="11"/>
        <v>5200000</v>
      </c>
    </row>
    <row r="107" spans="10:21" s="14" customFormat="1" ht="14.25" x14ac:dyDescent="0.2">
      <c r="J107" s="159"/>
      <c r="K107" s="34">
        <v>101</v>
      </c>
      <c r="L107" s="35">
        <f t="shared" si="9"/>
        <v>8.4166666666666661</v>
      </c>
      <c r="M107" s="35">
        <f t="shared" si="12"/>
        <v>0</v>
      </c>
      <c r="N107" s="35">
        <f t="shared" si="13"/>
        <v>0</v>
      </c>
      <c r="O107" s="35">
        <f t="shared" si="14"/>
        <v>6302400</v>
      </c>
      <c r="P107" s="35">
        <f t="shared" si="15"/>
        <v>6302400</v>
      </c>
      <c r="Q107" s="35"/>
      <c r="R107" s="35">
        <f t="shared" si="16"/>
        <v>0</v>
      </c>
      <c r="S107" s="35">
        <f t="shared" si="17"/>
        <v>0</v>
      </c>
      <c r="T107" s="36">
        <f t="shared" si="10"/>
        <v>5252000</v>
      </c>
      <c r="U107" s="37">
        <f t="shared" si="11"/>
        <v>5252000</v>
      </c>
    </row>
    <row r="108" spans="10:21" s="14" customFormat="1" ht="14.25" x14ac:dyDescent="0.2">
      <c r="J108" s="159"/>
      <c r="K108" s="34">
        <v>102</v>
      </c>
      <c r="L108" s="35">
        <f t="shared" si="9"/>
        <v>8.5</v>
      </c>
      <c r="M108" s="35">
        <f t="shared" si="12"/>
        <v>0</v>
      </c>
      <c r="N108" s="35">
        <f t="shared" si="13"/>
        <v>0</v>
      </c>
      <c r="O108" s="35">
        <f t="shared" si="14"/>
        <v>6364800</v>
      </c>
      <c r="P108" s="35">
        <f t="shared" si="15"/>
        <v>6364800</v>
      </c>
      <c r="Q108" s="35"/>
      <c r="R108" s="35">
        <f t="shared" si="16"/>
        <v>0</v>
      </c>
      <c r="S108" s="35">
        <f t="shared" si="17"/>
        <v>0</v>
      </c>
      <c r="T108" s="36">
        <f t="shared" si="10"/>
        <v>5304000</v>
      </c>
      <c r="U108" s="37">
        <f t="shared" si="11"/>
        <v>5304000</v>
      </c>
    </row>
    <row r="109" spans="10:21" s="14" customFormat="1" ht="14.25" x14ac:dyDescent="0.2">
      <c r="J109" s="159"/>
      <c r="K109" s="34">
        <v>103</v>
      </c>
      <c r="L109" s="35">
        <f t="shared" si="9"/>
        <v>8.5833333333333339</v>
      </c>
      <c r="M109" s="35">
        <f t="shared" si="12"/>
        <v>0</v>
      </c>
      <c r="N109" s="35">
        <f t="shared" si="13"/>
        <v>0</v>
      </c>
      <c r="O109" s="35">
        <f t="shared" si="14"/>
        <v>6427200</v>
      </c>
      <c r="P109" s="35">
        <f t="shared" si="15"/>
        <v>6427200</v>
      </c>
      <c r="Q109" s="35"/>
      <c r="R109" s="35">
        <f t="shared" si="16"/>
        <v>0</v>
      </c>
      <c r="S109" s="35">
        <f t="shared" si="17"/>
        <v>0</v>
      </c>
      <c r="T109" s="36">
        <f t="shared" si="10"/>
        <v>5356000</v>
      </c>
      <c r="U109" s="37">
        <f t="shared" si="11"/>
        <v>5356000</v>
      </c>
    </row>
    <row r="110" spans="10:21" s="14" customFormat="1" ht="14.25" x14ac:dyDescent="0.2">
      <c r="J110" s="159"/>
      <c r="K110" s="34">
        <v>104</v>
      </c>
      <c r="L110" s="35">
        <f t="shared" si="9"/>
        <v>8.6666666666666661</v>
      </c>
      <c r="M110" s="35">
        <f t="shared" si="12"/>
        <v>0</v>
      </c>
      <c r="N110" s="35">
        <f t="shared" si="13"/>
        <v>0</v>
      </c>
      <c r="O110" s="35">
        <f t="shared" si="14"/>
        <v>6489600</v>
      </c>
      <c r="P110" s="35">
        <f t="shared" si="15"/>
        <v>6489600</v>
      </c>
      <c r="Q110" s="35"/>
      <c r="R110" s="35">
        <f t="shared" si="16"/>
        <v>0</v>
      </c>
      <c r="S110" s="35">
        <f t="shared" si="17"/>
        <v>0</v>
      </c>
      <c r="T110" s="36">
        <f t="shared" si="10"/>
        <v>5408000</v>
      </c>
      <c r="U110" s="37">
        <f t="shared" si="11"/>
        <v>5408000</v>
      </c>
    </row>
    <row r="111" spans="10:21" s="14" customFormat="1" ht="14.25" x14ac:dyDescent="0.2">
      <c r="J111" s="159"/>
      <c r="K111" s="34">
        <v>105</v>
      </c>
      <c r="L111" s="35">
        <f t="shared" si="9"/>
        <v>8.75</v>
      </c>
      <c r="M111" s="35">
        <f t="shared" si="12"/>
        <v>0</v>
      </c>
      <c r="N111" s="35">
        <f t="shared" si="13"/>
        <v>0</v>
      </c>
      <c r="O111" s="35">
        <f t="shared" si="14"/>
        <v>6552000</v>
      </c>
      <c r="P111" s="35">
        <f t="shared" si="15"/>
        <v>6552000</v>
      </c>
      <c r="Q111" s="35"/>
      <c r="R111" s="35">
        <f t="shared" si="16"/>
        <v>0</v>
      </c>
      <c r="S111" s="35">
        <f t="shared" si="17"/>
        <v>0</v>
      </c>
      <c r="T111" s="36">
        <f t="shared" si="10"/>
        <v>5460000</v>
      </c>
      <c r="U111" s="37">
        <f t="shared" si="11"/>
        <v>5460000</v>
      </c>
    </row>
    <row r="112" spans="10:21" s="14" customFormat="1" ht="14.25" x14ac:dyDescent="0.2">
      <c r="J112" s="159"/>
      <c r="K112" s="34">
        <v>106</v>
      </c>
      <c r="L112" s="35">
        <f t="shared" si="9"/>
        <v>8.8333333333333339</v>
      </c>
      <c r="M112" s="35">
        <f t="shared" si="12"/>
        <v>0</v>
      </c>
      <c r="N112" s="35">
        <f t="shared" si="13"/>
        <v>0</v>
      </c>
      <c r="O112" s="35">
        <f t="shared" si="14"/>
        <v>6614400</v>
      </c>
      <c r="P112" s="35">
        <f t="shared" si="15"/>
        <v>6614400</v>
      </c>
      <c r="Q112" s="35"/>
      <c r="R112" s="35">
        <f t="shared" si="16"/>
        <v>0</v>
      </c>
      <c r="S112" s="35">
        <f t="shared" si="17"/>
        <v>0</v>
      </c>
      <c r="T112" s="36">
        <f t="shared" si="10"/>
        <v>5512000</v>
      </c>
      <c r="U112" s="37">
        <f t="shared" si="11"/>
        <v>5512000</v>
      </c>
    </row>
    <row r="113" spans="10:21" s="14" customFormat="1" ht="14.25" x14ac:dyDescent="0.2">
      <c r="J113" s="159"/>
      <c r="K113" s="34">
        <v>107</v>
      </c>
      <c r="L113" s="35">
        <f t="shared" si="9"/>
        <v>8.9166666666666661</v>
      </c>
      <c r="M113" s="35">
        <f t="shared" si="12"/>
        <v>0</v>
      </c>
      <c r="N113" s="35">
        <f t="shared" si="13"/>
        <v>0</v>
      </c>
      <c r="O113" s="35">
        <f t="shared" si="14"/>
        <v>6676800</v>
      </c>
      <c r="P113" s="35">
        <f t="shared" si="15"/>
        <v>6676800</v>
      </c>
      <c r="Q113" s="35"/>
      <c r="R113" s="35">
        <f t="shared" si="16"/>
        <v>0</v>
      </c>
      <c r="S113" s="35">
        <f t="shared" si="17"/>
        <v>0</v>
      </c>
      <c r="T113" s="36">
        <f t="shared" si="10"/>
        <v>5564000</v>
      </c>
      <c r="U113" s="37">
        <f t="shared" si="11"/>
        <v>5564000</v>
      </c>
    </row>
    <row r="114" spans="10:21" s="14" customFormat="1" ht="14.25" x14ac:dyDescent="0.2">
      <c r="J114" s="159"/>
      <c r="K114" s="39">
        <v>108</v>
      </c>
      <c r="L114" s="40">
        <f t="shared" si="9"/>
        <v>9</v>
      </c>
      <c r="M114" s="40">
        <f t="shared" si="12"/>
        <v>0</v>
      </c>
      <c r="N114" s="40">
        <f t="shared" si="13"/>
        <v>0</v>
      </c>
      <c r="O114" s="40">
        <f t="shared" si="14"/>
        <v>6739200</v>
      </c>
      <c r="P114" s="40">
        <f t="shared" si="15"/>
        <v>6739200</v>
      </c>
      <c r="Q114" s="40"/>
      <c r="R114" s="40">
        <f t="shared" si="16"/>
        <v>0</v>
      </c>
      <c r="S114" s="40">
        <f t="shared" si="17"/>
        <v>0</v>
      </c>
      <c r="T114" s="41">
        <f t="shared" si="10"/>
        <v>5616000</v>
      </c>
      <c r="U114" s="42">
        <f t="shared" si="11"/>
        <v>5616000</v>
      </c>
    </row>
    <row r="115" spans="10:21" s="14" customFormat="1" ht="14.25" x14ac:dyDescent="0.2">
      <c r="J115" s="159"/>
      <c r="K115" s="34">
        <v>109</v>
      </c>
      <c r="L115" s="35">
        <f t="shared" si="9"/>
        <v>9.0833333333333339</v>
      </c>
      <c r="M115" s="35">
        <f t="shared" si="12"/>
        <v>0</v>
      </c>
      <c r="N115" s="35">
        <f t="shared" si="13"/>
        <v>0</v>
      </c>
      <c r="O115" s="35">
        <f t="shared" si="14"/>
        <v>6801600</v>
      </c>
      <c r="P115" s="35">
        <f t="shared" si="15"/>
        <v>6801600</v>
      </c>
      <c r="Q115" s="35"/>
      <c r="R115" s="35">
        <f t="shared" si="16"/>
        <v>0</v>
      </c>
      <c r="S115" s="35">
        <f t="shared" si="17"/>
        <v>0</v>
      </c>
      <c r="T115" s="36">
        <f t="shared" si="10"/>
        <v>5668000</v>
      </c>
      <c r="U115" s="37">
        <f t="shared" si="11"/>
        <v>5668000</v>
      </c>
    </row>
    <row r="116" spans="10:21" s="14" customFormat="1" ht="14.25" x14ac:dyDescent="0.2">
      <c r="J116" s="159"/>
      <c r="K116" s="34">
        <v>110</v>
      </c>
      <c r="L116" s="35">
        <f t="shared" si="9"/>
        <v>9.1666666666666661</v>
      </c>
      <c r="M116" s="35">
        <f t="shared" si="12"/>
        <v>0</v>
      </c>
      <c r="N116" s="35">
        <f t="shared" si="13"/>
        <v>0</v>
      </c>
      <c r="O116" s="35">
        <f t="shared" si="14"/>
        <v>6864000</v>
      </c>
      <c r="P116" s="35">
        <f t="shared" si="15"/>
        <v>6864000</v>
      </c>
      <c r="Q116" s="35"/>
      <c r="R116" s="35">
        <f t="shared" si="16"/>
        <v>0</v>
      </c>
      <c r="S116" s="35">
        <f t="shared" si="17"/>
        <v>0</v>
      </c>
      <c r="T116" s="36">
        <f t="shared" si="10"/>
        <v>5720000</v>
      </c>
      <c r="U116" s="37">
        <f t="shared" si="11"/>
        <v>5720000</v>
      </c>
    </row>
    <row r="117" spans="10:21" s="14" customFormat="1" ht="14.25" x14ac:dyDescent="0.2">
      <c r="J117" s="159"/>
      <c r="K117" s="34">
        <v>111</v>
      </c>
      <c r="L117" s="35">
        <f t="shared" si="9"/>
        <v>9.25</v>
      </c>
      <c r="M117" s="35">
        <f t="shared" si="12"/>
        <v>0</v>
      </c>
      <c r="N117" s="35">
        <f t="shared" si="13"/>
        <v>0</v>
      </c>
      <c r="O117" s="35">
        <f t="shared" si="14"/>
        <v>6926400</v>
      </c>
      <c r="P117" s="35">
        <f t="shared" si="15"/>
        <v>6926400</v>
      </c>
      <c r="Q117" s="35"/>
      <c r="R117" s="35">
        <f t="shared" si="16"/>
        <v>0</v>
      </c>
      <c r="S117" s="35">
        <f t="shared" si="17"/>
        <v>0</v>
      </c>
      <c r="T117" s="36">
        <f t="shared" si="10"/>
        <v>5772000</v>
      </c>
      <c r="U117" s="37">
        <f t="shared" si="11"/>
        <v>5772000</v>
      </c>
    </row>
    <row r="118" spans="10:21" s="14" customFormat="1" ht="14.25" x14ac:dyDescent="0.2">
      <c r="J118" s="159"/>
      <c r="K118" s="34">
        <v>112</v>
      </c>
      <c r="L118" s="35">
        <f t="shared" si="9"/>
        <v>9.3333333333333339</v>
      </c>
      <c r="M118" s="35">
        <f t="shared" si="12"/>
        <v>0</v>
      </c>
      <c r="N118" s="35">
        <f t="shared" si="13"/>
        <v>0</v>
      </c>
      <c r="O118" s="35">
        <f t="shared" si="14"/>
        <v>6988800</v>
      </c>
      <c r="P118" s="35">
        <f t="shared" si="15"/>
        <v>6988800</v>
      </c>
      <c r="Q118" s="35"/>
      <c r="R118" s="35">
        <f t="shared" si="16"/>
        <v>0</v>
      </c>
      <c r="S118" s="35">
        <f t="shared" si="17"/>
        <v>0</v>
      </c>
      <c r="T118" s="36">
        <f t="shared" si="10"/>
        <v>5824000</v>
      </c>
      <c r="U118" s="37">
        <f t="shared" si="11"/>
        <v>5824000</v>
      </c>
    </row>
    <row r="119" spans="10:21" s="14" customFormat="1" ht="14.25" x14ac:dyDescent="0.2">
      <c r="J119" s="159"/>
      <c r="K119" s="34">
        <v>113</v>
      </c>
      <c r="L119" s="35">
        <f t="shared" si="9"/>
        <v>9.4166666666666661</v>
      </c>
      <c r="M119" s="35">
        <f t="shared" si="12"/>
        <v>0</v>
      </c>
      <c r="N119" s="35">
        <f t="shared" si="13"/>
        <v>0</v>
      </c>
      <c r="O119" s="35">
        <f t="shared" si="14"/>
        <v>7051200</v>
      </c>
      <c r="P119" s="35">
        <f t="shared" si="15"/>
        <v>7051200</v>
      </c>
      <c r="Q119" s="35"/>
      <c r="R119" s="35">
        <f t="shared" si="16"/>
        <v>0</v>
      </c>
      <c r="S119" s="35">
        <f t="shared" si="17"/>
        <v>0</v>
      </c>
      <c r="T119" s="36">
        <f t="shared" si="10"/>
        <v>5876000</v>
      </c>
      <c r="U119" s="37">
        <f t="shared" si="11"/>
        <v>5876000</v>
      </c>
    </row>
    <row r="120" spans="10:21" s="14" customFormat="1" ht="14.25" x14ac:dyDescent="0.2">
      <c r="J120" s="159"/>
      <c r="K120" s="34">
        <v>114</v>
      </c>
      <c r="L120" s="35">
        <f t="shared" si="9"/>
        <v>9.5</v>
      </c>
      <c r="M120" s="35">
        <f t="shared" si="12"/>
        <v>0</v>
      </c>
      <c r="N120" s="35">
        <f t="shared" si="13"/>
        <v>0</v>
      </c>
      <c r="O120" s="35">
        <f t="shared" si="14"/>
        <v>7113600</v>
      </c>
      <c r="P120" s="35">
        <f t="shared" si="15"/>
        <v>7113600</v>
      </c>
      <c r="Q120" s="35"/>
      <c r="R120" s="35">
        <f t="shared" si="16"/>
        <v>0</v>
      </c>
      <c r="S120" s="35">
        <f t="shared" si="17"/>
        <v>0</v>
      </c>
      <c r="T120" s="36">
        <f t="shared" si="10"/>
        <v>5928000</v>
      </c>
      <c r="U120" s="37">
        <f t="shared" si="11"/>
        <v>5928000</v>
      </c>
    </row>
    <row r="121" spans="10:21" s="14" customFormat="1" ht="14.25" x14ac:dyDescent="0.2">
      <c r="J121" s="159"/>
      <c r="K121" s="34">
        <v>115</v>
      </c>
      <c r="L121" s="35">
        <f t="shared" si="9"/>
        <v>9.5833333333333339</v>
      </c>
      <c r="M121" s="35">
        <f t="shared" si="12"/>
        <v>0</v>
      </c>
      <c r="N121" s="35">
        <f t="shared" si="13"/>
        <v>0</v>
      </c>
      <c r="O121" s="35">
        <f t="shared" si="14"/>
        <v>7176000</v>
      </c>
      <c r="P121" s="35">
        <f t="shared" si="15"/>
        <v>7176000</v>
      </c>
      <c r="Q121" s="35"/>
      <c r="R121" s="35">
        <f t="shared" si="16"/>
        <v>0</v>
      </c>
      <c r="S121" s="35">
        <f t="shared" si="17"/>
        <v>0</v>
      </c>
      <c r="T121" s="36">
        <f t="shared" si="10"/>
        <v>5980000</v>
      </c>
      <c r="U121" s="37">
        <f t="shared" si="11"/>
        <v>5980000</v>
      </c>
    </row>
    <row r="122" spans="10:21" s="14" customFormat="1" ht="14.25" x14ac:dyDescent="0.2">
      <c r="J122" s="159"/>
      <c r="K122" s="34">
        <v>116</v>
      </c>
      <c r="L122" s="35">
        <f t="shared" si="9"/>
        <v>9.6666666666666661</v>
      </c>
      <c r="M122" s="35">
        <f t="shared" si="12"/>
        <v>0</v>
      </c>
      <c r="N122" s="35">
        <f t="shared" si="13"/>
        <v>0</v>
      </c>
      <c r="O122" s="35">
        <f t="shared" si="14"/>
        <v>7238400</v>
      </c>
      <c r="P122" s="35">
        <f t="shared" si="15"/>
        <v>7238400</v>
      </c>
      <c r="Q122" s="35"/>
      <c r="R122" s="35">
        <f t="shared" si="16"/>
        <v>0</v>
      </c>
      <c r="S122" s="35">
        <f t="shared" si="17"/>
        <v>0</v>
      </c>
      <c r="T122" s="36">
        <f t="shared" si="10"/>
        <v>6032000</v>
      </c>
      <c r="U122" s="37">
        <f t="shared" si="11"/>
        <v>6032000</v>
      </c>
    </row>
    <row r="123" spans="10:21" s="14" customFormat="1" ht="14.25" x14ac:dyDescent="0.2">
      <c r="J123" s="159"/>
      <c r="K123" s="34">
        <v>117</v>
      </c>
      <c r="L123" s="35">
        <f t="shared" si="9"/>
        <v>9.75</v>
      </c>
      <c r="M123" s="35">
        <f t="shared" si="12"/>
        <v>0</v>
      </c>
      <c r="N123" s="35">
        <f t="shared" si="13"/>
        <v>0</v>
      </c>
      <c r="O123" s="35">
        <f t="shared" si="14"/>
        <v>7300800</v>
      </c>
      <c r="P123" s="35">
        <f t="shared" si="15"/>
        <v>7300800</v>
      </c>
      <c r="Q123" s="35"/>
      <c r="R123" s="35">
        <f t="shared" si="16"/>
        <v>0</v>
      </c>
      <c r="S123" s="35">
        <f t="shared" si="17"/>
        <v>0</v>
      </c>
      <c r="T123" s="36">
        <f t="shared" si="10"/>
        <v>6084000</v>
      </c>
      <c r="U123" s="37">
        <f t="shared" si="11"/>
        <v>6084000</v>
      </c>
    </row>
    <row r="124" spans="10:21" s="14" customFormat="1" ht="14.25" x14ac:dyDescent="0.2">
      <c r="J124" s="159"/>
      <c r="K124" s="34">
        <v>118</v>
      </c>
      <c r="L124" s="35">
        <f t="shared" si="9"/>
        <v>9.8333333333333339</v>
      </c>
      <c r="M124" s="35">
        <f t="shared" si="12"/>
        <v>0</v>
      </c>
      <c r="N124" s="35">
        <f t="shared" si="13"/>
        <v>0</v>
      </c>
      <c r="O124" s="35">
        <f t="shared" si="14"/>
        <v>7363200</v>
      </c>
      <c r="P124" s="35">
        <f t="shared" si="15"/>
        <v>7363200</v>
      </c>
      <c r="Q124" s="35"/>
      <c r="R124" s="35">
        <f t="shared" si="16"/>
        <v>0</v>
      </c>
      <c r="S124" s="35">
        <f t="shared" si="17"/>
        <v>0</v>
      </c>
      <c r="T124" s="36">
        <f t="shared" si="10"/>
        <v>6136000</v>
      </c>
      <c r="U124" s="37">
        <f t="shared" si="11"/>
        <v>6136000</v>
      </c>
    </row>
    <row r="125" spans="10:21" s="14" customFormat="1" ht="14.25" x14ac:dyDescent="0.2">
      <c r="J125" s="159"/>
      <c r="K125" s="34">
        <v>119</v>
      </c>
      <c r="L125" s="35">
        <f t="shared" si="9"/>
        <v>9.9166666666666661</v>
      </c>
      <c r="M125" s="35">
        <f t="shared" si="12"/>
        <v>0</v>
      </c>
      <c r="N125" s="35">
        <f t="shared" si="13"/>
        <v>0</v>
      </c>
      <c r="O125" s="35">
        <f t="shared" si="14"/>
        <v>7425600</v>
      </c>
      <c r="P125" s="35">
        <f t="shared" si="15"/>
        <v>7425600</v>
      </c>
      <c r="Q125" s="35"/>
      <c r="R125" s="35">
        <f t="shared" si="16"/>
        <v>0</v>
      </c>
      <c r="S125" s="35">
        <f t="shared" si="17"/>
        <v>0</v>
      </c>
      <c r="T125" s="36">
        <f t="shared" si="10"/>
        <v>6188000</v>
      </c>
      <c r="U125" s="37">
        <f t="shared" si="11"/>
        <v>6188000</v>
      </c>
    </row>
    <row r="126" spans="10:21" s="14" customFormat="1" ht="14.25" x14ac:dyDescent="0.2">
      <c r="J126" s="159"/>
      <c r="K126" s="39">
        <v>120</v>
      </c>
      <c r="L126" s="40">
        <f t="shared" si="9"/>
        <v>10</v>
      </c>
      <c r="M126" s="40">
        <f t="shared" si="12"/>
        <v>0</v>
      </c>
      <c r="N126" s="40">
        <f t="shared" si="13"/>
        <v>0</v>
      </c>
      <c r="O126" s="40">
        <f t="shared" si="14"/>
        <v>7488000</v>
      </c>
      <c r="P126" s="40">
        <f t="shared" si="15"/>
        <v>7488000</v>
      </c>
      <c r="Q126" s="40"/>
      <c r="R126" s="40">
        <f t="shared" si="16"/>
        <v>0</v>
      </c>
      <c r="S126" s="40">
        <f t="shared" si="17"/>
        <v>0</v>
      </c>
      <c r="T126" s="41">
        <f t="shared" si="10"/>
        <v>6240000</v>
      </c>
      <c r="U126" s="42">
        <f t="shared" si="11"/>
        <v>6240000</v>
      </c>
    </row>
    <row r="127" spans="10:21" s="14" customFormat="1" ht="14.25" x14ac:dyDescent="0.2">
      <c r="J127" s="159"/>
      <c r="K127" s="34">
        <v>121</v>
      </c>
      <c r="L127" s="35">
        <f t="shared" si="9"/>
        <v>10.083333333333334</v>
      </c>
      <c r="M127" s="35">
        <f t="shared" si="12"/>
        <v>0</v>
      </c>
      <c r="N127" s="35">
        <f t="shared" si="13"/>
        <v>0</v>
      </c>
      <c r="O127" s="35">
        <f t="shared" si="14"/>
        <v>7550400</v>
      </c>
      <c r="P127" s="35">
        <f t="shared" si="15"/>
        <v>7550400</v>
      </c>
      <c r="Q127" s="35"/>
      <c r="R127" s="35">
        <f t="shared" si="16"/>
        <v>0</v>
      </c>
      <c r="S127" s="35">
        <f t="shared" si="17"/>
        <v>0</v>
      </c>
      <c r="T127" s="36">
        <f t="shared" si="10"/>
        <v>6292000</v>
      </c>
      <c r="U127" s="37">
        <f t="shared" si="11"/>
        <v>6292000</v>
      </c>
    </row>
    <row r="128" spans="10:21" s="14" customFormat="1" ht="14.25" x14ac:dyDescent="0.2">
      <c r="J128" s="159"/>
      <c r="K128" s="34">
        <v>122</v>
      </c>
      <c r="L128" s="35">
        <f t="shared" si="9"/>
        <v>10.166666666666666</v>
      </c>
      <c r="M128" s="35">
        <f t="shared" si="12"/>
        <v>0</v>
      </c>
      <c r="N128" s="35">
        <f t="shared" si="13"/>
        <v>0</v>
      </c>
      <c r="O128" s="35">
        <f t="shared" si="14"/>
        <v>7612800</v>
      </c>
      <c r="P128" s="35">
        <f t="shared" si="15"/>
        <v>7612800</v>
      </c>
      <c r="Q128" s="35"/>
      <c r="R128" s="35">
        <f t="shared" si="16"/>
        <v>0</v>
      </c>
      <c r="S128" s="35">
        <f t="shared" si="17"/>
        <v>0</v>
      </c>
      <c r="T128" s="36">
        <f t="shared" si="10"/>
        <v>6344000</v>
      </c>
      <c r="U128" s="37">
        <f t="shared" si="11"/>
        <v>6344000</v>
      </c>
    </row>
    <row r="129" spans="10:21" s="14" customFormat="1" ht="14.25" x14ac:dyDescent="0.2">
      <c r="J129" s="159"/>
      <c r="K129" s="34">
        <v>123</v>
      </c>
      <c r="L129" s="35">
        <f t="shared" si="9"/>
        <v>10.25</v>
      </c>
      <c r="M129" s="35">
        <f t="shared" si="12"/>
        <v>0</v>
      </c>
      <c r="N129" s="35">
        <f t="shared" si="13"/>
        <v>0</v>
      </c>
      <c r="O129" s="35">
        <f t="shared" si="14"/>
        <v>7675200</v>
      </c>
      <c r="P129" s="35">
        <f t="shared" si="15"/>
        <v>7675200</v>
      </c>
      <c r="Q129" s="35"/>
      <c r="R129" s="35">
        <f t="shared" si="16"/>
        <v>0</v>
      </c>
      <c r="S129" s="35">
        <f t="shared" si="17"/>
        <v>0</v>
      </c>
      <c r="T129" s="36">
        <f t="shared" si="10"/>
        <v>6396000</v>
      </c>
      <c r="U129" s="37">
        <f t="shared" si="11"/>
        <v>6396000</v>
      </c>
    </row>
    <row r="130" spans="10:21" s="14" customFormat="1" ht="14.25" x14ac:dyDescent="0.2">
      <c r="J130" s="159"/>
      <c r="K130" s="34">
        <v>124</v>
      </c>
      <c r="L130" s="35">
        <f t="shared" si="9"/>
        <v>10.333333333333334</v>
      </c>
      <c r="M130" s="35">
        <f t="shared" si="12"/>
        <v>0</v>
      </c>
      <c r="N130" s="35">
        <f t="shared" si="13"/>
        <v>0</v>
      </c>
      <c r="O130" s="35">
        <f t="shared" si="14"/>
        <v>7737600</v>
      </c>
      <c r="P130" s="35">
        <f t="shared" si="15"/>
        <v>7737600</v>
      </c>
      <c r="Q130" s="35"/>
      <c r="R130" s="35">
        <f t="shared" si="16"/>
        <v>0</v>
      </c>
      <c r="S130" s="35">
        <f t="shared" si="17"/>
        <v>0</v>
      </c>
      <c r="T130" s="36">
        <f t="shared" si="10"/>
        <v>6448000</v>
      </c>
      <c r="U130" s="37">
        <f t="shared" si="11"/>
        <v>6448000</v>
      </c>
    </row>
    <row r="131" spans="10:21" s="14" customFormat="1" ht="14.25" x14ac:dyDescent="0.2">
      <c r="J131" s="159"/>
      <c r="K131" s="34">
        <v>125</v>
      </c>
      <c r="L131" s="35">
        <f t="shared" si="9"/>
        <v>10.416666666666666</v>
      </c>
      <c r="M131" s="35">
        <f t="shared" si="12"/>
        <v>0</v>
      </c>
      <c r="N131" s="35">
        <f t="shared" si="13"/>
        <v>0</v>
      </c>
      <c r="O131" s="35">
        <f t="shared" si="14"/>
        <v>7800000</v>
      </c>
      <c r="P131" s="35">
        <f t="shared" si="15"/>
        <v>7800000</v>
      </c>
      <c r="Q131" s="35"/>
      <c r="R131" s="35">
        <f t="shared" si="16"/>
        <v>0</v>
      </c>
      <c r="S131" s="35">
        <f t="shared" si="17"/>
        <v>0</v>
      </c>
      <c r="T131" s="36">
        <f t="shared" si="10"/>
        <v>6500000</v>
      </c>
      <c r="U131" s="37">
        <f t="shared" si="11"/>
        <v>6500000</v>
      </c>
    </row>
    <row r="132" spans="10:21" s="14" customFormat="1" ht="14.25" x14ac:dyDescent="0.2">
      <c r="J132" s="159"/>
      <c r="K132" s="34">
        <v>126</v>
      </c>
      <c r="L132" s="35">
        <f t="shared" si="9"/>
        <v>10.5</v>
      </c>
      <c r="M132" s="35">
        <f t="shared" si="12"/>
        <v>0</v>
      </c>
      <c r="N132" s="35">
        <f t="shared" si="13"/>
        <v>0</v>
      </c>
      <c r="O132" s="35">
        <f t="shared" si="14"/>
        <v>7862400</v>
      </c>
      <c r="P132" s="35">
        <f t="shared" si="15"/>
        <v>7862400</v>
      </c>
      <c r="Q132" s="35"/>
      <c r="R132" s="35">
        <f t="shared" si="16"/>
        <v>0</v>
      </c>
      <c r="S132" s="35">
        <f t="shared" si="17"/>
        <v>0</v>
      </c>
      <c r="T132" s="36">
        <f t="shared" si="10"/>
        <v>6552000</v>
      </c>
      <c r="U132" s="37">
        <f t="shared" si="11"/>
        <v>6552000</v>
      </c>
    </row>
    <row r="133" spans="10:21" s="14" customFormat="1" ht="14.25" x14ac:dyDescent="0.2">
      <c r="J133" s="159"/>
      <c r="K133" s="34">
        <v>127</v>
      </c>
      <c r="L133" s="35">
        <f t="shared" si="9"/>
        <v>10.583333333333334</v>
      </c>
      <c r="M133" s="35">
        <f t="shared" si="12"/>
        <v>0</v>
      </c>
      <c r="N133" s="35">
        <f t="shared" si="13"/>
        <v>0</v>
      </c>
      <c r="O133" s="35">
        <f t="shared" si="14"/>
        <v>7924800</v>
      </c>
      <c r="P133" s="35">
        <f t="shared" si="15"/>
        <v>7924800</v>
      </c>
      <c r="Q133" s="35"/>
      <c r="R133" s="35">
        <f t="shared" si="16"/>
        <v>0</v>
      </c>
      <c r="S133" s="35">
        <f t="shared" si="17"/>
        <v>0</v>
      </c>
      <c r="T133" s="36">
        <f t="shared" si="10"/>
        <v>6604000</v>
      </c>
      <c r="U133" s="37">
        <f t="shared" si="11"/>
        <v>6604000</v>
      </c>
    </row>
    <row r="134" spans="10:21" s="14" customFormat="1" ht="14.25" x14ac:dyDescent="0.2">
      <c r="J134" s="159"/>
      <c r="K134" s="34">
        <v>128</v>
      </c>
      <c r="L134" s="35">
        <f t="shared" si="9"/>
        <v>10.666666666666666</v>
      </c>
      <c r="M134" s="35">
        <f t="shared" si="12"/>
        <v>0</v>
      </c>
      <c r="N134" s="35">
        <f t="shared" si="13"/>
        <v>0</v>
      </c>
      <c r="O134" s="35">
        <f t="shared" si="14"/>
        <v>7987200</v>
      </c>
      <c r="P134" s="35">
        <f t="shared" si="15"/>
        <v>7987200</v>
      </c>
      <c r="Q134" s="35"/>
      <c r="R134" s="35">
        <f t="shared" si="16"/>
        <v>0</v>
      </c>
      <c r="S134" s="35">
        <f t="shared" si="17"/>
        <v>0</v>
      </c>
      <c r="T134" s="36">
        <f t="shared" si="10"/>
        <v>6656000</v>
      </c>
      <c r="U134" s="37">
        <f t="shared" si="11"/>
        <v>6656000</v>
      </c>
    </row>
    <row r="135" spans="10:21" s="14" customFormat="1" ht="14.25" x14ac:dyDescent="0.2">
      <c r="J135" s="159"/>
      <c r="K135" s="34">
        <v>129</v>
      </c>
      <c r="L135" s="35">
        <f t="shared" si="9"/>
        <v>10.75</v>
      </c>
      <c r="M135" s="35">
        <f t="shared" si="12"/>
        <v>0</v>
      </c>
      <c r="N135" s="35">
        <f t="shared" si="13"/>
        <v>0</v>
      </c>
      <c r="O135" s="35">
        <f t="shared" si="14"/>
        <v>8049600</v>
      </c>
      <c r="P135" s="35">
        <f t="shared" si="15"/>
        <v>8049600</v>
      </c>
      <c r="Q135" s="35"/>
      <c r="R135" s="35">
        <f t="shared" si="16"/>
        <v>0</v>
      </c>
      <c r="S135" s="35">
        <f t="shared" si="17"/>
        <v>0</v>
      </c>
      <c r="T135" s="36">
        <f t="shared" si="10"/>
        <v>6708000</v>
      </c>
      <c r="U135" s="37">
        <f t="shared" si="11"/>
        <v>6708000</v>
      </c>
    </row>
    <row r="136" spans="10:21" s="14" customFormat="1" ht="14.25" x14ac:dyDescent="0.2">
      <c r="J136" s="159"/>
      <c r="K136" s="34">
        <v>130</v>
      </c>
      <c r="L136" s="35">
        <f t="shared" ref="L136:L296" si="18">SUM(K136/12)</f>
        <v>10.833333333333334</v>
      </c>
      <c r="M136" s="35">
        <f t="shared" si="12"/>
        <v>0</v>
      </c>
      <c r="N136" s="35">
        <f t="shared" si="13"/>
        <v>0</v>
      </c>
      <c r="O136" s="35">
        <f t="shared" si="14"/>
        <v>8112000</v>
      </c>
      <c r="P136" s="35">
        <f t="shared" si="15"/>
        <v>8112000</v>
      </c>
      <c r="Q136" s="35"/>
      <c r="R136" s="35">
        <f t="shared" si="16"/>
        <v>0</v>
      </c>
      <c r="S136" s="35">
        <f t="shared" si="17"/>
        <v>0</v>
      </c>
      <c r="T136" s="36">
        <f t="shared" ref="T136:T296" si="19">SUM(K136*$E$60)</f>
        <v>6760000</v>
      </c>
      <c r="U136" s="37">
        <f t="shared" ref="U136:U296" si="20">SUM(R136+S136+T136)</f>
        <v>6760000</v>
      </c>
    </row>
    <row r="137" spans="10:21" s="14" customFormat="1" ht="14.25" x14ac:dyDescent="0.2">
      <c r="J137" s="159"/>
      <c r="K137" s="34">
        <v>131</v>
      </c>
      <c r="L137" s="35">
        <f t="shared" si="18"/>
        <v>10.916666666666666</v>
      </c>
      <c r="M137" s="35">
        <f t="shared" ref="M137:M200" si="21">SUM((1*$E$19)+M136)</f>
        <v>0</v>
      </c>
      <c r="N137" s="35">
        <f t="shared" ref="N137:N200" si="22">SUM((1*$E$21)+N136)</f>
        <v>0</v>
      </c>
      <c r="O137" s="35">
        <f t="shared" ref="O137:O297" si="23">SUM(K137*$E$52)</f>
        <v>8174400</v>
      </c>
      <c r="P137" s="35">
        <f t="shared" ref="P137:P297" si="24">SUM(M137+N137+O137)</f>
        <v>8174400</v>
      </c>
      <c r="Q137" s="35"/>
      <c r="R137" s="35">
        <f t="shared" ref="R137:R200" si="25">SUM((1*$E$35)+R136)</f>
        <v>0</v>
      </c>
      <c r="S137" s="35">
        <f t="shared" ref="S137:S200" si="26">SUM((1*$E$37)+S136)</f>
        <v>0</v>
      </c>
      <c r="T137" s="36">
        <f t="shared" si="19"/>
        <v>6812000</v>
      </c>
      <c r="U137" s="37">
        <f t="shared" si="20"/>
        <v>6812000</v>
      </c>
    </row>
    <row r="138" spans="10:21" s="14" customFormat="1" ht="14.25" x14ac:dyDescent="0.2">
      <c r="J138" s="159"/>
      <c r="K138" s="39">
        <v>132</v>
      </c>
      <c r="L138" s="40">
        <f t="shared" si="18"/>
        <v>11</v>
      </c>
      <c r="M138" s="40">
        <f t="shared" si="21"/>
        <v>0</v>
      </c>
      <c r="N138" s="40">
        <f t="shared" si="22"/>
        <v>0</v>
      </c>
      <c r="O138" s="40">
        <f t="shared" si="23"/>
        <v>8236800</v>
      </c>
      <c r="P138" s="40">
        <f t="shared" si="24"/>
        <v>8236800</v>
      </c>
      <c r="Q138" s="40"/>
      <c r="R138" s="40">
        <f t="shared" si="25"/>
        <v>0</v>
      </c>
      <c r="S138" s="40">
        <f t="shared" si="26"/>
        <v>0</v>
      </c>
      <c r="T138" s="41">
        <f t="shared" si="19"/>
        <v>6864000</v>
      </c>
      <c r="U138" s="42">
        <f t="shared" si="20"/>
        <v>6864000</v>
      </c>
    </row>
    <row r="139" spans="10:21" s="14" customFormat="1" ht="14.25" x14ac:dyDescent="0.2">
      <c r="J139" s="159"/>
      <c r="K139" s="34">
        <v>133</v>
      </c>
      <c r="L139" s="35">
        <f t="shared" si="18"/>
        <v>11.083333333333334</v>
      </c>
      <c r="M139" s="35">
        <f t="shared" si="21"/>
        <v>0</v>
      </c>
      <c r="N139" s="35">
        <f t="shared" si="22"/>
        <v>0</v>
      </c>
      <c r="O139" s="35">
        <f t="shared" si="23"/>
        <v>8299200</v>
      </c>
      <c r="P139" s="35">
        <f t="shared" si="24"/>
        <v>8299200</v>
      </c>
      <c r="Q139" s="35"/>
      <c r="R139" s="35">
        <f t="shared" si="25"/>
        <v>0</v>
      </c>
      <c r="S139" s="35">
        <f t="shared" si="26"/>
        <v>0</v>
      </c>
      <c r="T139" s="36">
        <f t="shared" si="19"/>
        <v>6916000</v>
      </c>
      <c r="U139" s="37">
        <f t="shared" si="20"/>
        <v>6916000</v>
      </c>
    </row>
    <row r="140" spans="10:21" s="14" customFormat="1" ht="14.25" x14ac:dyDescent="0.2">
      <c r="J140" s="159"/>
      <c r="K140" s="34">
        <v>134</v>
      </c>
      <c r="L140" s="35">
        <f t="shared" si="18"/>
        <v>11.166666666666666</v>
      </c>
      <c r="M140" s="35">
        <f t="shared" si="21"/>
        <v>0</v>
      </c>
      <c r="N140" s="35">
        <f t="shared" si="22"/>
        <v>0</v>
      </c>
      <c r="O140" s="35">
        <f t="shared" si="23"/>
        <v>8361600</v>
      </c>
      <c r="P140" s="35">
        <f t="shared" si="24"/>
        <v>8361600</v>
      </c>
      <c r="Q140" s="35"/>
      <c r="R140" s="35">
        <f t="shared" si="25"/>
        <v>0</v>
      </c>
      <c r="S140" s="35">
        <f t="shared" si="26"/>
        <v>0</v>
      </c>
      <c r="T140" s="36">
        <f t="shared" si="19"/>
        <v>6968000</v>
      </c>
      <c r="U140" s="37">
        <f t="shared" si="20"/>
        <v>6968000</v>
      </c>
    </row>
    <row r="141" spans="10:21" s="14" customFormat="1" ht="14.25" x14ac:dyDescent="0.2">
      <c r="J141" s="159"/>
      <c r="K141" s="34">
        <v>135</v>
      </c>
      <c r="L141" s="35">
        <f t="shared" si="18"/>
        <v>11.25</v>
      </c>
      <c r="M141" s="35">
        <f t="shared" si="21"/>
        <v>0</v>
      </c>
      <c r="N141" s="35">
        <f t="shared" si="22"/>
        <v>0</v>
      </c>
      <c r="O141" s="35">
        <f t="shared" si="23"/>
        <v>8424000</v>
      </c>
      <c r="P141" s="35">
        <f t="shared" si="24"/>
        <v>8424000</v>
      </c>
      <c r="Q141" s="35"/>
      <c r="R141" s="35">
        <f t="shared" si="25"/>
        <v>0</v>
      </c>
      <c r="S141" s="35">
        <f t="shared" si="26"/>
        <v>0</v>
      </c>
      <c r="T141" s="36">
        <f t="shared" si="19"/>
        <v>7020000</v>
      </c>
      <c r="U141" s="37">
        <f t="shared" si="20"/>
        <v>7020000</v>
      </c>
    </row>
    <row r="142" spans="10:21" s="14" customFormat="1" ht="14.25" x14ac:dyDescent="0.2">
      <c r="J142" s="159"/>
      <c r="K142" s="34">
        <v>136</v>
      </c>
      <c r="L142" s="35">
        <f t="shared" si="18"/>
        <v>11.333333333333334</v>
      </c>
      <c r="M142" s="35">
        <f t="shared" si="21"/>
        <v>0</v>
      </c>
      <c r="N142" s="35">
        <f t="shared" si="22"/>
        <v>0</v>
      </c>
      <c r="O142" s="35">
        <f t="shared" si="23"/>
        <v>8486400</v>
      </c>
      <c r="P142" s="35">
        <f t="shared" si="24"/>
        <v>8486400</v>
      </c>
      <c r="Q142" s="35"/>
      <c r="R142" s="35">
        <f t="shared" si="25"/>
        <v>0</v>
      </c>
      <c r="S142" s="35">
        <f t="shared" si="26"/>
        <v>0</v>
      </c>
      <c r="T142" s="36">
        <f t="shared" si="19"/>
        <v>7072000</v>
      </c>
      <c r="U142" s="37">
        <f t="shared" si="20"/>
        <v>7072000</v>
      </c>
    </row>
    <row r="143" spans="10:21" s="14" customFormat="1" ht="14.25" x14ac:dyDescent="0.2">
      <c r="J143" s="159"/>
      <c r="K143" s="34">
        <v>137</v>
      </c>
      <c r="L143" s="35">
        <f t="shared" si="18"/>
        <v>11.416666666666666</v>
      </c>
      <c r="M143" s="35">
        <f t="shared" si="21"/>
        <v>0</v>
      </c>
      <c r="N143" s="35">
        <f t="shared" si="22"/>
        <v>0</v>
      </c>
      <c r="O143" s="35">
        <f t="shared" si="23"/>
        <v>8548800</v>
      </c>
      <c r="P143" s="35">
        <f t="shared" si="24"/>
        <v>8548800</v>
      </c>
      <c r="Q143" s="35"/>
      <c r="R143" s="35">
        <f t="shared" si="25"/>
        <v>0</v>
      </c>
      <c r="S143" s="35">
        <f t="shared" si="26"/>
        <v>0</v>
      </c>
      <c r="T143" s="36">
        <f t="shared" si="19"/>
        <v>7124000</v>
      </c>
      <c r="U143" s="37">
        <f t="shared" si="20"/>
        <v>7124000</v>
      </c>
    </row>
    <row r="144" spans="10:21" s="14" customFormat="1" ht="14.25" x14ac:dyDescent="0.2">
      <c r="J144" s="159"/>
      <c r="K144" s="34">
        <v>138</v>
      </c>
      <c r="L144" s="35">
        <f t="shared" si="18"/>
        <v>11.5</v>
      </c>
      <c r="M144" s="35">
        <f t="shared" si="21"/>
        <v>0</v>
      </c>
      <c r="N144" s="35">
        <f t="shared" si="22"/>
        <v>0</v>
      </c>
      <c r="O144" s="35">
        <f t="shared" si="23"/>
        <v>8611200</v>
      </c>
      <c r="P144" s="35">
        <f t="shared" si="24"/>
        <v>8611200</v>
      </c>
      <c r="Q144" s="35"/>
      <c r="R144" s="35">
        <f t="shared" si="25"/>
        <v>0</v>
      </c>
      <c r="S144" s="35">
        <f t="shared" si="26"/>
        <v>0</v>
      </c>
      <c r="T144" s="36">
        <f t="shared" si="19"/>
        <v>7176000</v>
      </c>
      <c r="U144" s="37">
        <f t="shared" si="20"/>
        <v>7176000</v>
      </c>
    </row>
    <row r="145" spans="10:21" s="14" customFormat="1" ht="14.25" x14ac:dyDescent="0.2">
      <c r="J145" s="159"/>
      <c r="K145" s="34">
        <v>139</v>
      </c>
      <c r="L145" s="35">
        <f t="shared" si="18"/>
        <v>11.583333333333334</v>
      </c>
      <c r="M145" s="35">
        <f t="shared" si="21"/>
        <v>0</v>
      </c>
      <c r="N145" s="35">
        <f t="shared" si="22"/>
        <v>0</v>
      </c>
      <c r="O145" s="35">
        <f t="shared" si="23"/>
        <v>8673600</v>
      </c>
      <c r="P145" s="35">
        <f t="shared" si="24"/>
        <v>8673600</v>
      </c>
      <c r="Q145" s="35"/>
      <c r="R145" s="35">
        <f t="shared" si="25"/>
        <v>0</v>
      </c>
      <c r="S145" s="35">
        <f t="shared" si="26"/>
        <v>0</v>
      </c>
      <c r="T145" s="36">
        <f t="shared" si="19"/>
        <v>7228000</v>
      </c>
      <c r="U145" s="37">
        <f t="shared" si="20"/>
        <v>7228000</v>
      </c>
    </row>
    <row r="146" spans="10:21" s="14" customFormat="1" ht="14.25" x14ac:dyDescent="0.2">
      <c r="J146" s="159"/>
      <c r="K146" s="34">
        <v>140</v>
      </c>
      <c r="L146" s="35">
        <f t="shared" si="18"/>
        <v>11.666666666666666</v>
      </c>
      <c r="M146" s="35">
        <f t="shared" si="21"/>
        <v>0</v>
      </c>
      <c r="N146" s="35">
        <f t="shared" si="22"/>
        <v>0</v>
      </c>
      <c r="O146" s="35">
        <f t="shared" si="23"/>
        <v>8736000</v>
      </c>
      <c r="P146" s="35">
        <f t="shared" si="24"/>
        <v>8736000</v>
      </c>
      <c r="Q146" s="35"/>
      <c r="R146" s="35">
        <f t="shared" si="25"/>
        <v>0</v>
      </c>
      <c r="S146" s="35">
        <f t="shared" si="26"/>
        <v>0</v>
      </c>
      <c r="T146" s="36">
        <f t="shared" si="19"/>
        <v>7280000</v>
      </c>
      <c r="U146" s="37">
        <f t="shared" si="20"/>
        <v>7280000</v>
      </c>
    </row>
    <row r="147" spans="10:21" s="14" customFormat="1" ht="14.25" x14ac:dyDescent="0.2">
      <c r="J147" s="159"/>
      <c r="K147" s="34">
        <v>141</v>
      </c>
      <c r="L147" s="35">
        <f t="shared" si="18"/>
        <v>11.75</v>
      </c>
      <c r="M147" s="35">
        <f t="shared" si="21"/>
        <v>0</v>
      </c>
      <c r="N147" s="35">
        <f t="shared" si="22"/>
        <v>0</v>
      </c>
      <c r="O147" s="35">
        <f t="shared" si="23"/>
        <v>8798400</v>
      </c>
      <c r="P147" s="35">
        <f t="shared" si="24"/>
        <v>8798400</v>
      </c>
      <c r="Q147" s="35"/>
      <c r="R147" s="35">
        <f t="shared" si="25"/>
        <v>0</v>
      </c>
      <c r="S147" s="35">
        <f t="shared" si="26"/>
        <v>0</v>
      </c>
      <c r="T147" s="36">
        <f t="shared" si="19"/>
        <v>7332000</v>
      </c>
      <c r="U147" s="37">
        <f t="shared" si="20"/>
        <v>7332000</v>
      </c>
    </row>
    <row r="148" spans="10:21" s="14" customFormat="1" ht="14.25" x14ac:dyDescent="0.2">
      <c r="J148" s="159"/>
      <c r="K148" s="34">
        <v>142</v>
      </c>
      <c r="L148" s="35">
        <f t="shared" si="18"/>
        <v>11.833333333333334</v>
      </c>
      <c r="M148" s="35">
        <f t="shared" si="21"/>
        <v>0</v>
      </c>
      <c r="N148" s="35">
        <f t="shared" si="22"/>
        <v>0</v>
      </c>
      <c r="O148" s="35">
        <f t="shared" si="23"/>
        <v>8860800</v>
      </c>
      <c r="P148" s="35">
        <f t="shared" si="24"/>
        <v>8860800</v>
      </c>
      <c r="Q148" s="35"/>
      <c r="R148" s="35">
        <f t="shared" si="25"/>
        <v>0</v>
      </c>
      <c r="S148" s="35">
        <f t="shared" si="26"/>
        <v>0</v>
      </c>
      <c r="T148" s="36">
        <f t="shared" si="19"/>
        <v>7384000</v>
      </c>
      <c r="U148" s="37">
        <f t="shared" si="20"/>
        <v>7384000</v>
      </c>
    </row>
    <row r="149" spans="10:21" s="14" customFormat="1" ht="14.25" x14ac:dyDescent="0.2">
      <c r="J149" s="159"/>
      <c r="K149" s="34">
        <v>143</v>
      </c>
      <c r="L149" s="35">
        <f t="shared" si="18"/>
        <v>11.916666666666666</v>
      </c>
      <c r="M149" s="35">
        <f t="shared" si="21"/>
        <v>0</v>
      </c>
      <c r="N149" s="35">
        <f t="shared" si="22"/>
        <v>0</v>
      </c>
      <c r="O149" s="35">
        <f t="shared" si="23"/>
        <v>8923200</v>
      </c>
      <c r="P149" s="35">
        <f t="shared" si="24"/>
        <v>8923200</v>
      </c>
      <c r="Q149" s="35"/>
      <c r="R149" s="35">
        <f t="shared" si="25"/>
        <v>0</v>
      </c>
      <c r="S149" s="35">
        <f t="shared" si="26"/>
        <v>0</v>
      </c>
      <c r="T149" s="36">
        <f t="shared" si="19"/>
        <v>7436000</v>
      </c>
      <c r="U149" s="37">
        <f t="shared" si="20"/>
        <v>7436000</v>
      </c>
    </row>
    <row r="150" spans="10:21" s="14" customFormat="1" ht="14.25" x14ac:dyDescent="0.2">
      <c r="J150" s="159"/>
      <c r="K150" s="39">
        <v>144</v>
      </c>
      <c r="L150" s="40">
        <f t="shared" si="18"/>
        <v>12</v>
      </c>
      <c r="M150" s="40">
        <f t="shared" si="21"/>
        <v>0</v>
      </c>
      <c r="N150" s="40">
        <f t="shared" si="22"/>
        <v>0</v>
      </c>
      <c r="O150" s="40">
        <f t="shared" si="23"/>
        <v>8985600</v>
      </c>
      <c r="P150" s="40">
        <f t="shared" si="24"/>
        <v>8985600</v>
      </c>
      <c r="Q150" s="40"/>
      <c r="R150" s="40">
        <f t="shared" si="25"/>
        <v>0</v>
      </c>
      <c r="S150" s="40">
        <f t="shared" si="26"/>
        <v>0</v>
      </c>
      <c r="T150" s="41">
        <f t="shared" si="19"/>
        <v>7488000</v>
      </c>
      <c r="U150" s="42">
        <f t="shared" si="20"/>
        <v>7488000</v>
      </c>
    </row>
    <row r="151" spans="10:21" s="14" customFormat="1" ht="14.25" x14ac:dyDescent="0.2">
      <c r="J151" s="159"/>
      <c r="K151" s="34">
        <v>145</v>
      </c>
      <c r="L151" s="35">
        <f t="shared" si="18"/>
        <v>12.083333333333334</v>
      </c>
      <c r="M151" s="35">
        <f t="shared" si="21"/>
        <v>0</v>
      </c>
      <c r="N151" s="35">
        <f t="shared" si="22"/>
        <v>0</v>
      </c>
      <c r="O151" s="35">
        <f t="shared" si="23"/>
        <v>9048000</v>
      </c>
      <c r="P151" s="35">
        <f t="shared" si="24"/>
        <v>9048000</v>
      </c>
      <c r="Q151" s="35"/>
      <c r="R151" s="35">
        <f t="shared" si="25"/>
        <v>0</v>
      </c>
      <c r="S151" s="35">
        <f t="shared" si="26"/>
        <v>0</v>
      </c>
      <c r="T151" s="36">
        <f t="shared" si="19"/>
        <v>7540000</v>
      </c>
      <c r="U151" s="37">
        <f t="shared" si="20"/>
        <v>7540000</v>
      </c>
    </row>
    <row r="152" spans="10:21" s="14" customFormat="1" ht="14.25" x14ac:dyDescent="0.2">
      <c r="J152" s="159"/>
      <c r="K152" s="34">
        <v>146</v>
      </c>
      <c r="L152" s="35">
        <f t="shared" si="18"/>
        <v>12.166666666666666</v>
      </c>
      <c r="M152" s="35">
        <f t="shared" si="21"/>
        <v>0</v>
      </c>
      <c r="N152" s="35">
        <f t="shared" si="22"/>
        <v>0</v>
      </c>
      <c r="O152" s="35">
        <f t="shared" si="23"/>
        <v>9110400</v>
      </c>
      <c r="P152" s="35">
        <f t="shared" si="24"/>
        <v>9110400</v>
      </c>
      <c r="Q152" s="35"/>
      <c r="R152" s="35">
        <f t="shared" si="25"/>
        <v>0</v>
      </c>
      <c r="S152" s="35">
        <f t="shared" si="26"/>
        <v>0</v>
      </c>
      <c r="T152" s="36">
        <f t="shared" si="19"/>
        <v>7592000</v>
      </c>
      <c r="U152" s="37">
        <f t="shared" si="20"/>
        <v>7592000</v>
      </c>
    </row>
    <row r="153" spans="10:21" s="14" customFormat="1" ht="14.25" x14ac:dyDescent="0.2">
      <c r="J153" s="159"/>
      <c r="K153" s="34">
        <v>147</v>
      </c>
      <c r="L153" s="35">
        <f t="shared" si="18"/>
        <v>12.25</v>
      </c>
      <c r="M153" s="35">
        <f t="shared" si="21"/>
        <v>0</v>
      </c>
      <c r="N153" s="35">
        <f t="shared" si="22"/>
        <v>0</v>
      </c>
      <c r="O153" s="35">
        <f t="shared" si="23"/>
        <v>9172800</v>
      </c>
      <c r="P153" s="35">
        <f t="shared" si="24"/>
        <v>9172800</v>
      </c>
      <c r="Q153" s="35"/>
      <c r="R153" s="35">
        <f t="shared" si="25"/>
        <v>0</v>
      </c>
      <c r="S153" s="35">
        <f t="shared" si="26"/>
        <v>0</v>
      </c>
      <c r="T153" s="36">
        <f t="shared" si="19"/>
        <v>7644000</v>
      </c>
      <c r="U153" s="37">
        <f t="shared" si="20"/>
        <v>7644000</v>
      </c>
    </row>
    <row r="154" spans="10:21" s="14" customFormat="1" ht="14.25" x14ac:dyDescent="0.2">
      <c r="J154" s="159"/>
      <c r="K154" s="34">
        <v>148</v>
      </c>
      <c r="L154" s="35">
        <f t="shared" si="18"/>
        <v>12.333333333333334</v>
      </c>
      <c r="M154" s="35">
        <f t="shared" si="21"/>
        <v>0</v>
      </c>
      <c r="N154" s="35">
        <f t="shared" si="22"/>
        <v>0</v>
      </c>
      <c r="O154" s="35">
        <f t="shared" si="23"/>
        <v>9235200</v>
      </c>
      <c r="P154" s="35">
        <f t="shared" si="24"/>
        <v>9235200</v>
      </c>
      <c r="Q154" s="35"/>
      <c r="R154" s="35">
        <f t="shared" si="25"/>
        <v>0</v>
      </c>
      <c r="S154" s="35">
        <f t="shared" si="26"/>
        <v>0</v>
      </c>
      <c r="T154" s="36">
        <f t="shared" si="19"/>
        <v>7696000</v>
      </c>
      <c r="U154" s="37">
        <f t="shared" si="20"/>
        <v>7696000</v>
      </c>
    </row>
    <row r="155" spans="10:21" s="14" customFormat="1" ht="14.25" x14ac:dyDescent="0.2">
      <c r="J155" s="159"/>
      <c r="K155" s="34">
        <v>149</v>
      </c>
      <c r="L155" s="35">
        <f t="shared" si="18"/>
        <v>12.416666666666666</v>
      </c>
      <c r="M155" s="35">
        <f t="shared" si="21"/>
        <v>0</v>
      </c>
      <c r="N155" s="35">
        <f t="shared" si="22"/>
        <v>0</v>
      </c>
      <c r="O155" s="35">
        <f t="shared" si="23"/>
        <v>9297600</v>
      </c>
      <c r="P155" s="35">
        <f t="shared" si="24"/>
        <v>9297600</v>
      </c>
      <c r="Q155" s="35"/>
      <c r="R155" s="35">
        <f t="shared" si="25"/>
        <v>0</v>
      </c>
      <c r="S155" s="35">
        <f t="shared" si="26"/>
        <v>0</v>
      </c>
      <c r="T155" s="36">
        <f t="shared" si="19"/>
        <v>7748000</v>
      </c>
      <c r="U155" s="37">
        <f t="shared" si="20"/>
        <v>7748000</v>
      </c>
    </row>
    <row r="156" spans="10:21" s="14" customFormat="1" ht="14.25" x14ac:dyDescent="0.2">
      <c r="J156" s="159"/>
      <c r="K156" s="34">
        <v>150</v>
      </c>
      <c r="L156" s="35">
        <f t="shared" si="18"/>
        <v>12.5</v>
      </c>
      <c r="M156" s="35">
        <f t="shared" si="21"/>
        <v>0</v>
      </c>
      <c r="N156" s="35">
        <f t="shared" si="22"/>
        <v>0</v>
      </c>
      <c r="O156" s="35">
        <f t="shared" si="23"/>
        <v>9360000</v>
      </c>
      <c r="P156" s="35">
        <f t="shared" si="24"/>
        <v>9360000</v>
      </c>
      <c r="Q156" s="35"/>
      <c r="R156" s="35">
        <f t="shared" si="25"/>
        <v>0</v>
      </c>
      <c r="S156" s="35">
        <f t="shared" si="26"/>
        <v>0</v>
      </c>
      <c r="T156" s="36">
        <f t="shared" si="19"/>
        <v>7800000</v>
      </c>
      <c r="U156" s="37">
        <f t="shared" si="20"/>
        <v>7800000</v>
      </c>
    </row>
    <row r="157" spans="10:21" s="14" customFormat="1" ht="14.25" x14ac:dyDescent="0.2">
      <c r="J157" s="159"/>
      <c r="K157" s="34">
        <v>151</v>
      </c>
      <c r="L157" s="35">
        <f t="shared" si="18"/>
        <v>12.583333333333334</v>
      </c>
      <c r="M157" s="35">
        <f t="shared" si="21"/>
        <v>0</v>
      </c>
      <c r="N157" s="35">
        <f t="shared" si="22"/>
        <v>0</v>
      </c>
      <c r="O157" s="35">
        <f t="shared" si="23"/>
        <v>9422400</v>
      </c>
      <c r="P157" s="35">
        <f t="shared" si="24"/>
        <v>9422400</v>
      </c>
      <c r="Q157" s="35"/>
      <c r="R157" s="35">
        <f t="shared" si="25"/>
        <v>0</v>
      </c>
      <c r="S157" s="35">
        <f t="shared" si="26"/>
        <v>0</v>
      </c>
      <c r="T157" s="36">
        <f t="shared" si="19"/>
        <v>7852000</v>
      </c>
      <c r="U157" s="37">
        <f t="shared" si="20"/>
        <v>7852000</v>
      </c>
    </row>
    <row r="158" spans="10:21" s="14" customFormat="1" ht="14.25" x14ac:dyDescent="0.2">
      <c r="J158" s="159"/>
      <c r="K158" s="34">
        <v>152</v>
      </c>
      <c r="L158" s="35">
        <f t="shared" si="18"/>
        <v>12.666666666666666</v>
      </c>
      <c r="M158" s="35">
        <f t="shared" si="21"/>
        <v>0</v>
      </c>
      <c r="N158" s="35">
        <f t="shared" si="22"/>
        <v>0</v>
      </c>
      <c r="O158" s="35">
        <f t="shared" si="23"/>
        <v>9484800</v>
      </c>
      <c r="P158" s="35">
        <f t="shared" si="24"/>
        <v>9484800</v>
      </c>
      <c r="Q158" s="35"/>
      <c r="R158" s="35">
        <f t="shared" si="25"/>
        <v>0</v>
      </c>
      <c r="S158" s="35">
        <f t="shared" si="26"/>
        <v>0</v>
      </c>
      <c r="T158" s="36">
        <f t="shared" si="19"/>
        <v>7904000</v>
      </c>
      <c r="U158" s="37">
        <f t="shared" si="20"/>
        <v>7904000</v>
      </c>
    </row>
    <row r="159" spans="10:21" s="14" customFormat="1" ht="14.25" x14ac:dyDescent="0.2">
      <c r="J159" s="159"/>
      <c r="K159" s="34">
        <v>153</v>
      </c>
      <c r="L159" s="35">
        <f t="shared" si="18"/>
        <v>12.75</v>
      </c>
      <c r="M159" s="35">
        <f t="shared" si="21"/>
        <v>0</v>
      </c>
      <c r="N159" s="35">
        <f t="shared" si="22"/>
        <v>0</v>
      </c>
      <c r="O159" s="35">
        <f t="shared" si="23"/>
        <v>9547200</v>
      </c>
      <c r="P159" s="35">
        <f t="shared" si="24"/>
        <v>9547200</v>
      </c>
      <c r="Q159" s="35"/>
      <c r="R159" s="35">
        <f t="shared" si="25"/>
        <v>0</v>
      </c>
      <c r="S159" s="35">
        <f t="shared" si="26"/>
        <v>0</v>
      </c>
      <c r="T159" s="36">
        <f t="shared" si="19"/>
        <v>7956000</v>
      </c>
      <c r="U159" s="37">
        <f t="shared" si="20"/>
        <v>7956000</v>
      </c>
    </row>
    <row r="160" spans="10:21" s="14" customFormat="1" ht="14.25" x14ac:dyDescent="0.2">
      <c r="J160" s="159"/>
      <c r="K160" s="34">
        <v>154</v>
      </c>
      <c r="L160" s="35">
        <f t="shared" si="18"/>
        <v>12.833333333333334</v>
      </c>
      <c r="M160" s="35">
        <f t="shared" si="21"/>
        <v>0</v>
      </c>
      <c r="N160" s="35">
        <f t="shared" si="22"/>
        <v>0</v>
      </c>
      <c r="O160" s="35">
        <f t="shared" si="23"/>
        <v>9609600</v>
      </c>
      <c r="P160" s="35">
        <f t="shared" si="24"/>
        <v>9609600</v>
      </c>
      <c r="Q160" s="35"/>
      <c r="R160" s="35">
        <f t="shared" si="25"/>
        <v>0</v>
      </c>
      <c r="S160" s="35">
        <f t="shared" si="26"/>
        <v>0</v>
      </c>
      <c r="T160" s="36">
        <f t="shared" si="19"/>
        <v>8008000</v>
      </c>
      <c r="U160" s="37">
        <f t="shared" si="20"/>
        <v>8008000</v>
      </c>
    </row>
    <row r="161" spans="1:21" ht="14.25" x14ac:dyDescent="0.2">
      <c r="A161" s="14"/>
      <c r="J161" s="159"/>
      <c r="K161" s="34">
        <v>155</v>
      </c>
      <c r="L161" s="35">
        <f t="shared" si="18"/>
        <v>12.916666666666666</v>
      </c>
      <c r="M161" s="35">
        <f t="shared" si="21"/>
        <v>0</v>
      </c>
      <c r="N161" s="35">
        <f t="shared" si="22"/>
        <v>0</v>
      </c>
      <c r="O161" s="35">
        <f t="shared" si="23"/>
        <v>9672000</v>
      </c>
      <c r="P161" s="35">
        <f t="shared" si="24"/>
        <v>9672000</v>
      </c>
      <c r="Q161" s="35"/>
      <c r="R161" s="35">
        <f t="shared" si="25"/>
        <v>0</v>
      </c>
      <c r="S161" s="35">
        <f t="shared" si="26"/>
        <v>0</v>
      </c>
      <c r="T161" s="36">
        <f t="shared" si="19"/>
        <v>8060000</v>
      </c>
      <c r="U161" s="37">
        <f t="shared" si="20"/>
        <v>8060000</v>
      </c>
    </row>
    <row r="162" spans="1:21" ht="14.25" x14ac:dyDescent="0.2">
      <c r="A162" s="14"/>
      <c r="J162" s="159"/>
      <c r="K162" s="39">
        <v>156</v>
      </c>
      <c r="L162" s="40">
        <f t="shared" si="18"/>
        <v>13</v>
      </c>
      <c r="M162" s="40">
        <f t="shared" si="21"/>
        <v>0</v>
      </c>
      <c r="N162" s="40">
        <f t="shared" si="22"/>
        <v>0</v>
      </c>
      <c r="O162" s="40">
        <f t="shared" si="23"/>
        <v>9734400</v>
      </c>
      <c r="P162" s="40">
        <f t="shared" si="24"/>
        <v>9734400</v>
      </c>
      <c r="Q162" s="40"/>
      <c r="R162" s="40">
        <f t="shared" si="25"/>
        <v>0</v>
      </c>
      <c r="S162" s="40">
        <f t="shared" si="26"/>
        <v>0</v>
      </c>
      <c r="T162" s="41">
        <f t="shared" si="19"/>
        <v>8112000</v>
      </c>
      <c r="U162" s="42">
        <f t="shared" si="20"/>
        <v>8112000</v>
      </c>
    </row>
    <row r="163" spans="1:21" ht="14.25" x14ac:dyDescent="0.2">
      <c r="A163" s="14"/>
      <c r="J163" s="159"/>
      <c r="K163" s="34">
        <v>157</v>
      </c>
      <c r="L163" s="35">
        <f t="shared" si="18"/>
        <v>13.083333333333334</v>
      </c>
      <c r="M163" s="35">
        <f t="shared" si="21"/>
        <v>0</v>
      </c>
      <c r="N163" s="35">
        <f t="shared" si="22"/>
        <v>0</v>
      </c>
      <c r="O163" s="35">
        <f t="shared" si="23"/>
        <v>9796800</v>
      </c>
      <c r="P163" s="35">
        <f t="shared" si="24"/>
        <v>9796800</v>
      </c>
      <c r="Q163" s="35"/>
      <c r="R163" s="35">
        <f t="shared" si="25"/>
        <v>0</v>
      </c>
      <c r="S163" s="35">
        <f t="shared" si="26"/>
        <v>0</v>
      </c>
      <c r="T163" s="36">
        <f t="shared" si="19"/>
        <v>8164000</v>
      </c>
      <c r="U163" s="37">
        <f t="shared" si="20"/>
        <v>8164000</v>
      </c>
    </row>
    <row r="164" spans="1:21" ht="14.25" x14ac:dyDescent="0.2">
      <c r="A164" s="14"/>
      <c r="J164" s="159"/>
      <c r="K164" s="34">
        <v>158</v>
      </c>
      <c r="L164" s="35">
        <f t="shared" si="18"/>
        <v>13.166666666666666</v>
      </c>
      <c r="M164" s="35">
        <f t="shared" si="21"/>
        <v>0</v>
      </c>
      <c r="N164" s="35">
        <f t="shared" si="22"/>
        <v>0</v>
      </c>
      <c r="O164" s="35">
        <f t="shared" si="23"/>
        <v>9859200</v>
      </c>
      <c r="P164" s="35">
        <f t="shared" si="24"/>
        <v>9859200</v>
      </c>
      <c r="Q164" s="35"/>
      <c r="R164" s="35">
        <f t="shared" si="25"/>
        <v>0</v>
      </c>
      <c r="S164" s="35">
        <f t="shared" si="26"/>
        <v>0</v>
      </c>
      <c r="T164" s="36">
        <f t="shared" si="19"/>
        <v>8216000</v>
      </c>
      <c r="U164" s="37">
        <f t="shared" si="20"/>
        <v>8216000</v>
      </c>
    </row>
    <row r="165" spans="1:21" ht="14.25" x14ac:dyDescent="0.2">
      <c r="A165" s="14"/>
      <c r="J165" s="159"/>
      <c r="K165" s="34">
        <v>159</v>
      </c>
      <c r="L165" s="35">
        <f t="shared" si="18"/>
        <v>13.25</v>
      </c>
      <c r="M165" s="35">
        <f t="shared" si="21"/>
        <v>0</v>
      </c>
      <c r="N165" s="35">
        <f t="shared" si="22"/>
        <v>0</v>
      </c>
      <c r="O165" s="35">
        <f t="shared" si="23"/>
        <v>9921600</v>
      </c>
      <c r="P165" s="35">
        <f t="shared" si="24"/>
        <v>9921600</v>
      </c>
      <c r="Q165" s="35"/>
      <c r="R165" s="35">
        <f t="shared" si="25"/>
        <v>0</v>
      </c>
      <c r="S165" s="35">
        <f t="shared" si="26"/>
        <v>0</v>
      </c>
      <c r="T165" s="36">
        <f t="shared" si="19"/>
        <v>8268000</v>
      </c>
      <c r="U165" s="37">
        <f t="shared" si="20"/>
        <v>8268000</v>
      </c>
    </row>
    <row r="166" spans="1:21" ht="14.25" x14ac:dyDescent="0.2">
      <c r="A166" s="14"/>
      <c r="J166" s="159"/>
      <c r="K166" s="34">
        <v>160</v>
      </c>
      <c r="L166" s="35">
        <f t="shared" si="18"/>
        <v>13.333333333333334</v>
      </c>
      <c r="M166" s="35">
        <f t="shared" si="21"/>
        <v>0</v>
      </c>
      <c r="N166" s="35">
        <f t="shared" si="22"/>
        <v>0</v>
      </c>
      <c r="O166" s="35">
        <f t="shared" si="23"/>
        <v>9984000</v>
      </c>
      <c r="P166" s="35">
        <f t="shared" si="24"/>
        <v>9984000</v>
      </c>
      <c r="Q166" s="35"/>
      <c r="R166" s="35">
        <f t="shared" si="25"/>
        <v>0</v>
      </c>
      <c r="S166" s="35">
        <f t="shared" si="26"/>
        <v>0</v>
      </c>
      <c r="T166" s="36">
        <f t="shared" si="19"/>
        <v>8320000</v>
      </c>
      <c r="U166" s="37">
        <f t="shared" si="20"/>
        <v>8320000</v>
      </c>
    </row>
    <row r="167" spans="1:21" ht="14.25" x14ac:dyDescent="0.2">
      <c r="A167" s="14"/>
      <c r="J167" s="159"/>
      <c r="K167" s="34">
        <v>161</v>
      </c>
      <c r="L167" s="35">
        <f t="shared" si="18"/>
        <v>13.416666666666666</v>
      </c>
      <c r="M167" s="35">
        <f t="shared" si="21"/>
        <v>0</v>
      </c>
      <c r="N167" s="35">
        <f t="shared" si="22"/>
        <v>0</v>
      </c>
      <c r="O167" s="35">
        <f t="shared" si="23"/>
        <v>10046400</v>
      </c>
      <c r="P167" s="35">
        <f t="shared" si="24"/>
        <v>10046400</v>
      </c>
      <c r="Q167" s="35"/>
      <c r="R167" s="35">
        <f t="shared" si="25"/>
        <v>0</v>
      </c>
      <c r="S167" s="35">
        <f t="shared" si="26"/>
        <v>0</v>
      </c>
      <c r="T167" s="36">
        <f t="shared" si="19"/>
        <v>8372000</v>
      </c>
      <c r="U167" s="37">
        <f t="shared" si="20"/>
        <v>8372000</v>
      </c>
    </row>
    <row r="168" spans="1:21" ht="14.25" x14ac:dyDescent="0.2">
      <c r="A168" s="14"/>
      <c r="J168" s="159"/>
      <c r="K168" s="34">
        <v>162</v>
      </c>
      <c r="L168" s="35">
        <f t="shared" si="18"/>
        <v>13.5</v>
      </c>
      <c r="M168" s="35">
        <f t="shared" si="21"/>
        <v>0</v>
      </c>
      <c r="N168" s="35">
        <f t="shared" si="22"/>
        <v>0</v>
      </c>
      <c r="O168" s="35">
        <f t="shared" si="23"/>
        <v>10108800</v>
      </c>
      <c r="P168" s="35">
        <f t="shared" si="24"/>
        <v>10108800</v>
      </c>
      <c r="Q168" s="35"/>
      <c r="R168" s="35">
        <f t="shared" si="25"/>
        <v>0</v>
      </c>
      <c r="S168" s="35">
        <f t="shared" si="26"/>
        <v>0</v>
      </c>
      <c r="T168" s="36">
        <f t="shared" si="19"/>
        <v>8424000</v>
      </c>
      <c r="U168" s="37">
        <f t="shared" si="20"/>
        <v>8424000</v>
      </c>
    </row>
    <row r="169" spans="1:21" ht="14.25" x14ac:dyDescent="0.2">
      <c r="A169" s="14"/>
      <c r="J169" s="159"/>
      <c r="K169" s="34">
        <v>163</v>
      </c>
      <c r="L169" s="35">
        <f t="shared" si="18"/>
        <v>13.583333333333334</v>
      </c>
      <c r="M169" s="35">
        <f t="shared" si="21"/>
        <v>0</v>
      </c>
      <c r="N169" s="35">
        <f t="shared" si="22"/>
        <v>0</v>
      </c>
      <c r="O169" s="35">
        <f t="shared" si="23"/>
        <v>10171200</v>
      </c>
      <c r="P169" s="35">
        <f t="shared" si="24"/>
        <v>10171200</v>
      </c>
      <c r="Q169" s="35"/>
      <c r="R169" s="35">
        <f t="shared" si="25"/>
        <v>0</v>
      </c>
      <c r="S169" s="35">
        <f t="shared" si="26"/>
        <v>0</v>
      </c>
      <c r="T169" s="36">
        <f t="shared" si="19"/>
        <v>8476000</v>
      </c>
      <c r="U169" s="37">
        <f t="shared" si="20"/>
        <v>8476000</v>
      </c>
    </row>
    <row r="170" spans="1:21" ht="14.25" x14ac:dyDescent="0.2">
      <c r="A170" s="14"/>
      <c r="J170" s="159"/>
      <c r="K170" s="34">
        <v>164</v>
      </c>
      <c r="L170" s="35">
        <f t="shared" si="18"/>
        <v>13.666666666666666</v>
      </c>
      <c r="M170" s="35">
        <f t="shared" si="21"/>
        <v>0</v>
      </c>
      <c r="N170" s="35">
        <f t="shared" si="22"/>
        <v>0</v>
      </c>
      <c r="O170" s="35">
        <f t="shared" si="23"/>
        <v>10233600</v>
      </c>
      <c r="P170" s="35">
        <f t="shared" si="24"/>
        <v>10233600</v>
      </c>
      <c r="Q170" s="35"/>
      <c r="R170" s="35">
        <f t="shared" si="25"/>
        <v>0</v>
      </c>
      <c r="S170" s="35">
        <f t="shared" si="26"/>
        <v>0</v>
      </c>
      <c r="T170" s="36">
        <f t="shared" si="19"/>
        <v>8528000</v>
      </c>
      <c r="U170" s="37">
        <f t="shared" si="20"/>
        <v>8528000</v>
      </c>
    </row>
    <row r="171" spans="1:21" ht="14.25" x14ac:dyDescent="0.2">
      <c r="A171" s="14"/>
      <c r="J171" s="159"/>
      <c r="K171" s="34">
        <v>165</v>
      </c>
      <c r="L171" s="35">
        <f t="shared" si="18"/>
        <v>13.75</v>
      </c>
      <c r="M171" s="35">
        <f t="shared" si="21"/>
        <v>0</v>
      </c>
      <c r="N171" s="35">
        <f t="shared" si="22"/>
        <v>0</v>
      </c>
      <c r="O171" s="35">
        <f t="shared" si="23"/>
        <v>10296000</v>
      </c>
      <c r="P171" s="35">
        <f t="shared" si="24"/>
        <v>10296000</v>
      </c>
      <c r="Q171" s="35"/>
      <c r="R171" s="35">
        <f t="shared" si="25"/>
        <v>0</v>
      </c>
      <c r="S171" s="35">
        <f t="shared" si="26"/>
        <v>0</v>
      </c>
      <c r="T171" s="36">
        <f t="shared" si="19"/>
        <v>8580000</v>
      </c>
      <c r="U171" s="37">
        <f t="shared" si="20"/>
        <v>8580000</v>
      </c>
    </row>
    <row r="172" spans="1:21" ht="14.25" x14ac:dyDescent="0.2">
      <c r="A172" s="14"/>
      <c r="J172" s="159"/>
      <c r="K172" s="34">
        <v>166</v>
      </c>
      <c r="L172" s="35">
        <f t="shared" si="18"/>
        <v>13.833333333333334</v>
      </c>
      <c r="M172" s="35">
        <f t="shared" si="21"/>
        <v>0</v>
      </c>
      <c r="N172" s="35">
        <f t="shared" si="22"/>
        <v>0</v>
      </c>
      <c r="O172" s="35">
        <f t="shared" si="23"/>
        <v>10358400</v>
      </c>
      <c r="P172" s="35">
        <f t="shared" si="24"/>
        <v>10358400</v>
      </c>
      <c r="Q172" s="35"/>
      <c r="R172" s="35">
        <f t="shared" si="25"/>
        <v>0</v>
      </c>
      <c r="S172" s="35">
        <f t="shared" si="26"/>
        <v>0</v>
      </c>
      <c r="T172" s="36">
        <f t="shared" si="19"/>
        <v>8632000</v>
      </c>
      <c r="U172" s="37">
        <f t="shared" si="20"/>
        <v>8632000</v>
      </c>
    </row>
    <row r="173" spans="1:21" ht="14.25" x14ac:dyDescent="0.2">
      <c r="A173" s="14"/>
      <c r="J173" s="159"/>
      <c r="K173" s="34">
        <v>167</v>
      </c>
      <c r="L173" s="35">
        <f t="shared" si="18"/>
        <v>13.916666666666666</v>
      </c>
      <c r="M173" s="35">
        <f t="shared" si="21"/>
        <v>0</v>
      </c>
      <c r="N173" s="35">
        <f t="shared" si="22"/>
        <v>0</v>
      </c>
      <c r="O173" s="35">
        <f t="shared" si="23"/>
        <v>10420800</v>
      </c>
      <c r="P173" s="35">
        <f t="shared" si="24"/>
        <v>10420800</v>
      </c>
      <c r="Q173" s="35"/>
      <c r="R173" s="35">
        <f t="shared" si="25"/>
        <v>0</v>
      </c>
      <c r="S173" s="35">
        <f t="shared" si="26"/>
        <v>0</v>
      </c>
      <c r="T173" s="36">
        <f t="shared" si="19"/>
        <v>8684000</v>
      </c>
      <c r="U173" s="37">
        <f t="shared" si="20"/>
        <v>8684000</v>
      </c>
    </row>
    <row r="174" spans="1:21" ht="14.25" x14ac:dyDescent="0.2">
      <c r="A174" s="14"/>
      <c r="J174" s="159"/>
      <c r="K174" s="39">
        <v>168</v>
      </c>
      <c r="L174" s="40">
        <f t="shared" ref="L174:L270" si="27">SUM(K174/12)</f>
        <v>14</v>
      </c>
      <c r="M174" s="40">
        <f t="shared" si="21"/>
        <v>0</v>
      </c>
      <c r="N174" s="40">
        <f t="shared" si="22"/>
        <v>0</v>
      </c>
      <c r="O174" s="40">
        <f t="shared" ref="O174:O270" si="28">SUM(K174*$E$52)</f>
        <v>10483200</v>
      </c>
      <c r="P174" s="40">
        <f t="shared" ref="P174:P270" si="29">SUM(M174+N174+O174)</f>
        <v>10483200</v>
      </c>
      <c r="Q174" s="40"/>
      <c r="R174" s="40">
        <f t="shared" si="25"/>
        <v>0</v>
      </c>
      <c r="S174" s="40">
        <f t="shared" si="26"/>
        <v>0</v>
      </c>
      <c r="T174" s="41">
        <f t="shared" ref="T174:T270" si="30">SUM(K174*$E$60)</f>
        <v>8736000</v>
      </c>
      <c r="U174" s="42">
        <f t="shared" ref="U174:U270" si="31">SUM(R174+S174+T174)</f>
        <v>8736000</v>
      </c>
    </row>
    <row r="175" spans="1:21" ht="14.25" x14ac:dyDescent="0.2">
      <c r="A175" s="14"/>
      <c r="J175" s="159"/>
      <c r="K175" s="34">
        <v>169</v>
      </c>
      <c r="L175" s="35">
        <f t="shared" si="27"/>
        <v>14.083333333333334</v>
      </c>
      <c r="M175" s="35">
        <f t="shared" si="21"/>
        <v>0</v>
      </c>
      <c r="N175" s="35">
        <f t="shared" si="22"/>
        <v>0</v>
      </c>
      <c r="O175" s="35">
        <f t="shared" si="28"/>
        <v>10545600</v>
      </c>
      <c r="P175" s="35">
        <f t="shared" si="29"/>
        <v>10545600</v>
      </c>
      <c r="Q175" s="35"/>
      <c r="R175" s="35">
        <f t="shared" si="25"/>
        <v>0</v>
      </c>
      <c r="S175" s="35">
        <f t="shared" si="26"/>
        <v>0</v>
      </c>
      <c r="T175" s="36">
        <f t="shared" si="30"/>
        <v>8788000</v>
      </c>
      <c r="U175" s="37">
        <f t="shared" si="31"/>
        <v>8788000</v>
      </c>
    </row>
    <row r="176" spans="1:21" ht="14.25" x14ac:dyDescent="0.2">
      <c r="A176" s="14"/>
      <c r="J176" s="159"/>
      <c r="K176" s="34">
        <v>170</v>
      </c>
      <c r="L176" s="35">
        <f t="shared" si="27"/>
        <v>14.166666666666666</v>
      </c>
      <c r="M176" s="35">
        <f t="shared" si="21"/>
        <v>0</v>
      </c>
      <c r="N176" s="35">
        <f t="shared" si="22"/>
        <v>0</v>
      </c>
      <c r="O176" s="35">
        <f t="shared" si="28"/>
        <v>10608000</v>
      </c>
      <c r="P176" s="35">
        <f t="shared" si="29"/>
        <v>10608000</v>
      </c>
      <c r="Q176" s="35"/>
      <c r="R176" s="35">
        <f t="shared" si="25"/>
        <v>0</v>
      </c>
      <c r="S176" s="35">
        <f t="shared" si="26"/>
        <v>0</v>
      </c>
      <c r="T176" s="36">
        <f t="shared" si="30"/>
        <v>8840000</v>
      </c>
      <c r="U176" s="37">
        <f t="shared" si="31"/>
        <v>8840000</v>
      </c>
    </row>
    <row r="177" spans="1:21" ht="14.25" x14ac:dyDescent="0.2">
      <c r="A177" s="14"/>
      <c r="J177" s="159"/>
      <c r="K177" s="34">
        <v>171</v>
      </c>
      <c r="L177" s="35">
        <f t="shared" si="27"/>
        <v>14.25</v>
      </c>
      <c r="M177" s="35">
        <f t="shared" si="21"/>
        <v>0</v>
      </c>
      <c r="N177" s="35">
        <f t="shared" si="22"/>
        <v>0</v>
      </c>
      <c r="O177" s="35">
        <f t="shared" si="28"/>
        <v>10670400</v>
      </c>
      <c r="P177" s="35">
        <f t="shared" si="29"/>
        <v>10670400</v>
      </c>
      <c r="Q177" s="35"/>
      <c r="R177" s="35">
        <f t="shared" si="25"/>
        <v>0</v>
      </c>
      <c r="S177" s="35">
        <f t="shared" si="26"/>
        <v>0</v>
      </c>
      <c r="T177" s="36">
        <f t="shared" si="30"/>
        <v>8892000</v>
      </c>
      <c r="U177" s="37">
        <f t="shared" si="31"/>
        <v>8892000</v>
      </c>
    </row>
    <row r="178" spans="1:21" ht="14.25" x14ac:dyDescent="0.2">
      <c r="A178" s="14"/>
      <c r="J178" s="159"/>
      <c r="K178" s="34">
        <v>172</v>
      </c>
      <c r="L178" s="35">
        <f t="shared" si="27"/>
        <v>14.333333333333334</v>
      </c>
      <c r="M178" s="35">
        <f t="shared" si="21"/>
        <v>0</v>
      </c>
      <c r="N178" s="35">
        <f t="shared" si="22"/>
        <v>0</v>
      </c>
      <c r="O178" s="35">
        <f t="shared" si="28"/>
        <v>10732800</v>
      </c>
      <c r="P178" s="35">
        <f t="shared" si="29"/>
        <v>10732800</v>
      </c>
      <c r="Q178" s="35"/>
      <c r="R178" s="35">
        <f t="shared" si="25"/>
        <v>0</v>
      </c>
      <c r="S178" s="35">
        <f t="shared" si="26"/>
        <v>0</v>
      </c>
      <c r="T178" s="36">
        <f t="shared" si="30"/>
        <v>8944000</v>
      </c>
      <c r="U178" s="37">
        <f t="shared" si="31"/>
        <v>8944000</v>
      </c>
    </row>
    <row r="179" spans="1:21" ht="14.25" x14ac:dyDescent="0.2">
      <c r="A179" s="14"/>
      <c r="J179" s="159"/>
      <c r="K179" s="34">
        <v>173</v>
      </c>
      <c r="L179" s="35">
        <f t="shared" si="27"/>
        <v>14.416666666666666</v>
      </c>
      <c r="M179" s="35">
        <f t="shared" si="21"/>
        <v>0</v>
      </c>
      <c r="N179" s="35">
        <f t="shared" si="22"/>
        <v>0</v>
      </c>
      <c r="O179" s="35">
        <f t="shared" si="28"/>
        <v>10795200</v>
      </c>
      <c r="P179" s="35">
        <f t="shared" si="29"/>
        <v>10795200</v>
      </c>
      <c r="Q179" s="35"/>
      <c r="R179" s="35">
        <f t="shared" si="25"/>
        <v>0</v>
      </c>
      <c r="S179" s="35">
        <f t="shared" si="26"/>
        <v>0</v>
      </c>
      <c r="T179" s="36">
        <f t="shared" si="30"/>
        <v>8996000</v>
      </c>
      <c r="U179" s="37">
        <f t="shared" si="31"/>
        <v>8996000</v>
      </c>
    </row>
    <row r="180" spans="1:21" ht="14.25" x14ac:dyDescent="0.2">
      <c r="A180" s="14"/>
      <c r="J180" s="159"/>
      <c r="K180" s="34">
        <v>174</v>
      </c>
      <c r="L180" s="35">
        <f t="shared" si="27"/>
        <v>14.5</v>
      </c>
      <c r="M180" s="35">
        <f t="shared" si="21"/>
        <v>0</v>
      </c>
      <c r="N180" s="35">
        <f t="shared" si="22"/>
        <v>0</v>
      </c>
      <c r="O180" s="35">
        <f t="shared" si="28"/>
        <v>10857600</v>
      </c>
      <c r="P180" s="35">
        <f t="shared" si="29"/>
        <v>10857600</v>
      </c>
      <c r="Q180" s="35"/>
      <c r="R180" s="35">
        <f t="shared" si="25"/>
        <v>0</v>
      </c>
      <c r="S180" s="35">
        <f t="shared" si="26"/>
        <v>0</v>
      </c>
      <c r="T180" s="36">
        <f t="shared" si="30"/>
        <v>9048000</v>
      </c>
      <c r="U180" s="37">
        <f t="shared" si="31"/>
        <v>9048000</v>
      </c>
    </row>
    <row r="181" spans="1:21" ht="14.25" x14ac:dyDescent="0.2">
      <c r="A181" s="14"/>
      <c r="J181" s="159"/>
      <c r="K181" s="34">
        <v>175</v>
      </c>
      <c r="L181" s="35">
        <f t="shared" si="27"/>
        <v>14.583333333333334</v>
      </c>
      <c r="M181" s="35">
        <f t="shared" si="21"/>
        <v>0</v>
      </c>
      <c r="N181" s="35">
        <f t="shared" si="22"/>
        <v>0</v>
      </c>
      <c r="O181" s="35">
        <f t="shared" si="28"/>
        <v>10920000</v>
      </c>
      <c r="P181" s="35">
        <f t="shared" si="29"/>
        <v>10920000</v>
      </c>
      <c r="Q181" s="35"/>
      <c r="R181" s="35">
        <f t="shared" si="25"/>
        <v>0</v>
      </c>
      <c r="S181" s="35">
        <f t="shared" si="26"/>
        <v>0</v>
      </c>
      <c r="T181" s="36">
        <f t="shared" si="30"/>
        <v>9100000</v>
      </c>
      <c r="U181" s="37">
        <f t="shared" si="31"/>
        <v>9100000</v>
      </c>
    </row>
    <row r="182" spans="1:21" ht="14.25" x14ac:dyDescent="0.2">
      <c r="A182" s="14"/>
      <c r="J182" s="159"/>
      <c r="K182" s="34">
        <v>176</v>
      </c>
      <c r="L182" s="35">
        <f t="shared" si="27"/>
        <v>14.666666666666666</v>
      </c>
      <c r="M182" s="35">
        <f t="shared" si="21"/>
        <v>0</v>
      </c>
      <c r="N182" s="35">
        <f t="shared" si="22"/>
        <v>0</v>
      </c>
      <c r="O182" s="35">
        <f t="shared" si="28"/>
        <v>10982400</v>
      </c>
      <c r="P182" s="35">
        <f t="shared" si="29"/>
        <v>10982400</v>
      </c>
      <c r="Q182" s="35"/>
      <c r="R182" s="35">
        <f t="shared" si="25"/>
        <v>0</v>
      </c>
      <c r="S182" s="35">
        <f t="shared" si="26"/>
        <v>0</v>
      </c>
      <c r="T182" s="36">
        <f t="shared" si="30"/>
        <v>9152000</v>
      </c>
      <c r="U182" s="37">
        <f t="shared" si="31"/>
        <v>9152000</v>
      </c>
    </row>
    <row r="183" spans="1:21" ht="14.25" x14ac:dyDescent="0.2">
      <c r="A183" s="14"/>
      <c r="J183" s="159"/>
      <c r="K183" s="34">
        <v>177</v>
      </c>
      <c r="L183" s="35">
        <f t="shared" si="27"/>
        <v>14.75</v>
      </c>
      <c r="M183" s="35">
        <f t="shared" si="21"/>
        <v>0</v>
      </c>
      <c r="N183" s="35">
        <f t="shared" si="22"/>
        <v>0</v>
      </c>
      <c r="O183" s="35">
        <f t="shared" si="28"/>
        <v>11044800</v>
      </c>
      <c r="P183" s="35">
        <f t="shared" si="29"/>
        <v>11044800</v>
      </c>
      <c r="Q183" s="35"/>
      <c r="R183" s="35">
        <f t="shared" si="25"/>
        <v>0</v>
      </c>
      <c r="S183" s="35">
        <f t="shared" si="26"/>
        <v>0</v>
      </c>
      <c r="T183" s="36">
        <f t="shared" si="30"/>
        <v>9204000</v>
      </c>
      <c r="U183" s="37">
        <f t="shared" si="31"/>
        <v>9204000</v>
      </c>
    </row>
    <row r="184" spans="1:21" ht="14.25" x14ac:dyDescent="0.2">
      <c r="A184" s="14"/>
      <c r="J184" s="159"/>
      <c r="K184" s="34">
        <v>178</v>
      </c>
      <c r="L184" s="35">
        <f t="shared" si="27"/>
        <v>14.833333333333334</v>
      </c>
      <c r="M184" s="35">
        <f t="shared" si="21"/>
        <v>0</v>
      </c>
      <c r="N184" s="35">
        <f t="shared" si="22"/>
        <v>0</v>
      </c>
      <c r="O184" s="35">
        <f t="shared" si="28"/>
        <v>11107200</v>
      </c>
      <c r="P184" s="35">
        <f t="shared" si="29"/>
        <v>11107200</v>
      </c>
      <c r="Q184" s="35"/>
      <c r="R184" s="35">
        <f t="shared" si="25"/>
        <v>0</v>
      </c>
      <c r="S184" s="35">
        <f t="shared" si="26"/>
        <v>0</v>
      </c>
      <c r="T184" s="36">
        <f t="shared" si="30"/>
        <v>9256000</v>
      </c>
      <c r="U184" s="37">
        <f t="shared" si="31"/>
        <v>9256000</v>
      </c>
    </row>
    <row r="185" spans="1:21" ht="14.25" x14ac:dyDescent="0.2">
      <c r="A185" s="14"/>
      <c r="J185" s="159"/>
      <c r="K185" s="34">
        <v>179</v>
      </c>
      <c r="L185" s="35">
        <f t="shared" si="27"/>
        <v>14.916666666666666</v>
      </c>
      <c r="M185" s="35">
        <f t="shared" si="21"/>
        <v>0</v>
      </c>
      <c r="N185" s="35">
        <f t="shared" si="22"/>
        <v>0</v>
      </c>
      <c r="O185" s="35">
        <f t="shared" si="28"/>
        <v>11169600</v>
      </c>
      <c r="P185" s="35">
        <f t="shared" si="29"/>
        <v>11169600</v>
      </c>
      <c r="Q185" s="35"/>
      <c r="R185" s="35">
        <f t="shared" si="25"/>
        <v>0</v>
      </c>
      <c r="S185" s="35">
        <f t="shared" si="26"/>
        <v>0</v>
      </c>
      <c r="T185" s="35">
        <f t="shared" si="30"/>
        <v>9308000</v>
      </c>
      <c r="U185" s="37">
        <f t="shared" si="31"/>
        <v>9308000</v>
      </c>
    </row>
    <row r="186" spans="1:21" ht="14.25" x14ac:dyDescent="0.2">
      <c r="A186" s="14"/>
      <c r="J186" s="159"/>
      <c r="K186" s="39">
        <v>180</v>
      </c>
      <c r="L186" s="40">
        <f t="shared" si="27"/>
        <v>15</v>
      </c>
      <c r="M186" s="40">
        <f t="shared" si="21"/>
        <v>0</v>
      </c>
      <c r="N186" s="40">
        <f t="shared" si="22"/>
        <v>0</v>
      </c>
      <c r="O186" s="40">
        <f t="shared" si="28"/>
        <v>11232000</v>
      </c>
      <c r="P186" s="40">
        <f t="shared" si="29"/>
        <v>11232000</v>
      </c>
      <c r="Q186" s="40"/>
      <c r="R186" s="40">
        <f t="shared" si="25"/>
        <v>0</v>
      </c>
      <c r="S186" s="40">
        <f t="shared" si="26"/>
        <v>0</v>
      </c>
      <c r="T186" s="40">
        <f t="shared" si="30"/>
        <v>9360000</v>
      </c>
      <c r="U186" s="42">
        <f t="shared" si="31"/>
        <v>9360000</v>
      </c>
    </row>
    <row r="187" spans="1:21" ht="14.25" x14ac:dyDescent="0.2">
      <c r="A187" s="14"/>
      <c r="J187" s="159"/>
      <c r="K187" s="34">
        <v>181</v>
      </c>
      <c r="L187" s="35">
        <f t="shared" si="27"/>
        <v>15.083333333333334</v>
      </c>
      <c r="M187" s="35">
        <f t="shared" si="21"/>
        <v>0</v>
      </c>
      <c r="N187" s="35">
        <f t="shared" si="22"/>
        <v>0</v>
      </c>
      <c r="O187" s="35">
        <f t="shared" si="28"/>
        <v>11294400</v>
      </c>
      <c r="P187" s="35">
        <f t="shared" si="29"/>
        <v>11294400</v>
      </c>
      <c r="Q187" s="35"/>
      <c r="R187" s="35">
        <f t="shared" si="25"/>
        <v>0</v>
      </c>
      <c r="S187" s="35">
        <f t="shared" si="26"/>
        <v>0</v>
      </c>
      <c r="T187" s="35">
        <f t="shared" si="30"/>
        <v>9412000</v>
      </c>
      <c r="U187" s="37">
        <f t="shared" si="31"/>
        <v>9412000</v>
      </c>
    </row>
    <row r="188" spans="1:21" ht="14.25" x14ac:dyDescent="0.2">
      <c r="A188" s="14"/>
      <c r="J188" s="159"/>
      <c r="K188" s="34">
        <v>182</v>
      </c>
      <c r="L188" s="35">
        <f t="shared" si="27"/>
        <v>15.166666666666666</v>
      </c>
      <c r="M188" s="35">
        <f t="shared" si="21"/>
        <v>0</v>
      </c>
      <c r="N188" s="35">
        <f t="shared" si="22"/>
        <v>0</v>
      </c>
      <c r="O188" s="35">
        <f t="shared" si="28"/>
        <v>11356800</v>
      </c>
      <c r="P188" s="35">
        <f t="shared" si="29"/>
        <v>11356800</v>
      </c>
      <c r="Q188" s="35"/>
      <c r="R188" s="35">
        <f t="shared" si="25"/>
        <v>0</v>
      </c>
      <c r="S188" s="35">
        <f t="shared" si="26"/>
        <v>0</v>
      </c>
      <c r="T188" s="35">
        <f t="shared" si="30"/>
        <v>9464000</v>
      </c>
      <c r="U188" s="37">
        <f t="shared" si="31"/>
        <v>9464000</v>
      </c>
    </row>
    <row r="189" spans="1:21" ht="14.25" x14ac:dyDescent="0.2">
      <c r="A189" s="14"/>
      <c r="J189" s="159"/>
      <c r="K189" s="34">
        <v>183</v>
      </c>
      <c r="L189" s="35">
        <f t="shared" si="27"/>
        <v>15.25</v>
      </c>
      <c r="M189" s="35">
        <f t="shared" si="21"/>
        <v>0</v>
      </c>
      <c r="N189" s="35">
        <f t="shared" si="22"/>
        <v>0</v>
      </c>
      <c r="O189" s="35">
        <f t="shared" si="28"/>
        <v>11419200</v>
      </c>
      <c r="P189" s="35">
        <f t="shared" si="29"/>
        <v>11419200</v>
      </c>
      <c r="Q189" s="35"/>
      <c r="R189" s="35">
        <f t="shared" si="25"/>
        <v>0</v>
      </c>
      <c r="S189" s="35">
        <f t="shared" si="26"/>
        <v>0</v>
      </c>
      <c r="T189" s="35">
        <f t="shared" si="30"/>
        <v>9516000</v>
      </c>
      <c r="U189" s="37">
        <f t="shared" si="31"/>
        <v>9516000</v>
      </c>
    </row>
    <row r="190" spans="1:21" ht="14.25" x14ac:dyDescent="0.2">
      <c r="A190" s="14"/>
      <c r="J190" s="159"/>
      <c r="K190" s="34">
        <v>184</v>
      </c>
      <c r="L190" s="35">
        <f t="shared" si="27"/>
        <v>15.333333333333334</v>
      </c>
      <c r="M190" s="35">
        <f t="shared" si="21"/>
        <v>0</v>
      </c>
      <c r="N190" s="35">
        <f t="shared" si="22"/>
        <v>0</v>
      </c>
      <c r="O190" s="35">
        <f t="shared" si="28"/>
        <v>11481600</v>
      </c>
      <c r="P190" s="35">
        <f t="shared" si="29"/>
        <v>11481600</v>
      </c>
      <c r="Q190" s="35"/>
      <c r="R190" s="35">
        <f t="shared" si="25"/>
        <v>0</v>
      </c>
      <c r="S190" s="35">
        <f t="shared" si="26"/>
        <v>0</v>
      </c>
      <c r="T190" s="35">
        <f t="shared" si="30"/>
        <v>9568000</v>
      </c>
      <c r="U190" s="37">
        <f t="shared" si="31"/>
        <v>9568000</v>
      </c>
    </row>
    <row r="191" spans="1:21" ht="14.25" x14ac:dyDescent="0.2">
      <c r="A191" s="14"/>
      <c r="J191" s="159"/>
      <c r="K191" s="34">
        <v>185</v>
      </c>
      <c r="L191" s="35">
        <f t="shared" si="27"/>
        <v>15.416666666666666</v>
      </c>
      <c r="M191" s="35">
        <f t="shared" si="21"/>
        <v>0</v>
      </c>
      <c r="N191" s="35">
        <f t="shared" si="22"/>
        <v>0</v>
      </c>
      <c r="O191" s="35">
        <f t="shared" si="28"/>
        <v>11544000</v>
      </c>
      <c r="P191" s="35">
        <f t="shared" si="29"/>
        <v>11544000</v>
      </c>
      <c r="Q191" s="35"/>
      <c r="R191" s="35">
        <f t="shared" si="25"/>
        <v>0</v>
      </c>
      <c r="S191" s="35">
        <f t="shared" si="26"/>
        <v>0</v>
      </c>
      <c r="T191" s="35">
        <f t="shared" si="30"/>
        <v>9620000</v>
      </c>
      <c r="U191" s="37">
        <f t="shared" si="31"/>
        <v>9620000</v>
      </c>
    </row>
    <row r="192" spans="1:21" ht="14.25" x14ac:dyDescent="0.2">
      <c r="A192" s="14"/>
      <c r="J192" s="159"/>
      <c r="K192" s="34">
        <v>186</v>
      </c>
      <c r="L192" s="35">
        <f t="shared" si="27"/>
        <v>15.5</v>
      </c>
      <c r="M192" s="35">
        <f t="shared" si="21"/>
        <v>0</v>
      </c>
      <c r="N192" s="35">
        <f t="shared" si="22"/>
        <v>0</v>
      </c>
      <c r="O192" s="35">
        <f t="shared" si="28"/>
        <v>11606400</v>
      </c>
      <c r="P192" s="35">
        <f t="shared" si="29"/>
        <v>11606400</v>
      </c>
      <c r="Q192" s="35"/>
      <c r="R192" s="35">
        <f t="shared" si="25"/>
        <v>0</v>
      </c>
      <c r="S192" s="35">
        <f t="shared" si="26"/>
        <v>0</v>
      </c>
      <c r="T192" s="35">
        <f t="shared" si="30"/>
        <v>9672000</v>
      </c>
      <c r="U192" s="37">
        <f t="shared" si="31"/>
        <v>9672000</v>
      </c>
    </row>
    <row r="193" spans="1:21" ht="14.25" x14ac:dyDescent="0.2">
      <c r="A193" s="14"/>
      <c r="J193" s="159"/>
      <c r="K193" s="34">
        <v>187</v>
      </c>
      <c r="L193" s="35">
        <f t="shared" si="27"/>
        <v>15.583333333333334</v>
      </c>
      <c r="M193" s="35">
        <f t="shared" si="21"/>
        <v>0</v>
      </c>
      <c r="N193" s="35">
        <f t="shared" si="22"/>
        <v>0</v>
      </c>
      <c r="O193" s="35">
        <f t="shared" si="28"/>
        <v>11668800</v>
      </c>
      <c r="P193" s="35">
        <f t="shared" si="29"/>
        <v>11668800</v>
      </c>
      <c r="Q193" s="35"/>
      <c r="R193" s="35">
        <f t="shared" si="25"/>
        <v>0</v>
      </c>
      <c r="S193" s="35">
        <f t="shared" si="26"/>
        <v>0</v>
      </c>
      <c r="T193" s="35">
        <f t="shared" si="30"/>
        <v>9724000</v>
      </c>
      <c r="U193" s="37">
        <f t="shared" si="31"/>
        <v>9724000</v>
      </c>
    </row>
    <row r="194" spans="1:21" ht="14.25" x14ac:dyDescent="0.2">
      <c r="A194" s="14"/>
      <c r="J194" s="159"/>
      <c r="K194" s="34">
        <v>188</v>
      </c>
      <c r="L194" s="35">
        <f t="shared" si="27"/>
        <v>15.666666666666666</v>
      </c>
      <c r="M194" s="35">
        <f t="shared" si="21"/>
        <v>0</v>
      </c>
      <c r="N194" s="35">
        <f t="shared" si="22"/>
        <v>0</v>
      </c>
      <c r="O194" s="35">
        <f t="shared" si="28"/>
        <v>11731200</v>
      </c>
      <c r="P194" s="35">
        <f t="shared" si="29"/>
        <v>11731200</v>
      </c>
      <c r="Q194" s="35"/>
      <c r="R194" s="35">
        <f t="shared" si="25"/>
        <v>0</v>
      </c>
      <c r="S194" s="35">
        <f t="shared" si="26"/>
        <v>0</v>
      </c>
      <c r="T194" s="35">
        <f t="shared" si="30"/>
        <v>9776000</v>
      </c>
      <c r="U194" s="37">
        <f t="shared" si="31"/>
        <v>9776000</v>
      </c>
    </row>
    <row r="195" spans="1:21" ht="14.25" x14ac:dyDescent="0.2">
      <c r="A195" s="14"/>
      <c r="J195" s="159"/>
      <c r="K195" s="34">
        <v>189</v>
      </c>
      <c r="L195" s="35">
        <f t="shared" si="27"/>
        <v>15.75</v>
      </c>
      <c r="M195" s="35">
        <f t="shared" si="21"/>
        <v>0</v>
      </c>
      <c r="N195" s="35">
        <f t="shared" si="22"/>
        <v>0</v>
      </c>
      <c r="O195" s="35">
        <f t="shared" si="28"/>
        <v>11793600</v>
      </c>
      <c r="P195" s="35">
        <f t="shared" si="29"/>
        <v>11793600</v>
      </c>
      <c r="Q195" s="35"/>
      <c r="R195" s="35">
        <f t="shared" si="25"/>
        <v>0</v>
      </c>
      <c r="S195" s="35">
        <f t="shared" si="26"/>
        <v>0</v>
      </c>
      <c r="T195" s="35">
        <f t="shared" si="30"/>
        <v>9828000</v>
      </c>
      <c r="U195" s="37">
        <f t="shared" si="31"/>
        <v>9828000</v>
      </c>
    </row>
    <row r="196" spans="1:21" ht="14.25" x14ac:dyDescent="0.2">
      <c r="A196" s="14"/>
      <c r="J196" s="159"/>
      <c r="K196" s="34">
        <v>190</v>
      </c>
      <c r="L196" s="35">
        <f t="shared" si="27"/>
        <v>15.833333333333334</v>
      </c>
      <c r="M196" s="35">
        <f t="shared" si="21"/>
        <v>0</v>
      </c>
      <c r="N196" s="35">
        <f t="shared" si="22"/>
        <v>0</v>
      </c>
      <c r="O196" s="35">
        <f t="shared" si="28"/>
        <v>11856000</v>
      </c>
      <c r="P196" s="35">
        <f t="shared" si="29"/>
        <v>11856000</v>
      </c>
      <c r="Q196" s="35"/>
      <c r="R196" s="35">
        <f t="shared" si="25"/>
        <v>0</v>
      </c>
      <c r="S196" s="35">
        <f t="shared" si="26"/>
        <v>0</v>
      </c>
      <c r="T196" s="35">
        <f t="shared" si="30"/>
        <v>9880000</v>
      </c>
      <c r="U196" s="37">
        <f t="shared" si="31"/>
        <v>9880000</v>
      </c>
    </row>
    <row r="197" spans="1:21" ht="14.25" x14ac:dyDescent="0.2">
      <c r="A197" s="14"/>
      <c r="J197" s="159"/>
      <c r="K197" s="34">
        <v>191</v>
      </c>
      <c r="L197" s="35">
        <f t="shared" si="27"/>
        <v>15.916666666666666</v>
      </c>
      <c r="M197" s="35">
        <f t="shared" si="21"/>
        <v>0</v>
      </c>
      <c r="N197" s="35">
        <f t="shared" si="22"/>
        <v>0</v>
      </c>
      <c r="O197" s="35">
        <f t="shared" si="28"/>
        <v>11918400</v>
      </c>
      <c r="P197" s="35">
        <f t="shared" si="29"/>
        <v>11918400</v>
      </c>
      <c r="Q197" s="35"/>
      <c r="R197" s="35">
        <f t="shared" si="25"/>
        <v>0</v>
      </c>
      <c r="S197" s="35">
        <f t="shared" si="26"/>
        <v>0</v>
      </c>
      <c r="T197" s="35">
        <f t="shared" si="30"/>
        <v>9932000</v>
      </c>
      <c r="U197" s="37">
        <f t="shared" si="31"/>
        <v>9932000</v>
      </c>
    </row>
    <row r="198" spans="1:21" ht="14.25" x14ac:dyDescent="0.2">
      <c r="A198" s="14"/>
      <c r="J198" s="159"/>
      <c r="K198" s="39">
        <v>192</v>
      </c>
      <c r="L198" s="40">
        <f t="shared" si="27"/>
        <v>16</v>
      </c>
      <c r="M198" s="40">
        <f t="shared" si="21"/>
        <v>0</v>
      </c>
      <c r="N198" s="40">
        <f t="shared" si="22"/>
        <v>0</v>
      </c>
      <c r="O198" s="40">
        <f t="shared" si="28"/>
        <v>11980800</v>
      </c>
      <c r="P198" s="40">
        <f t="shared" si="29"/>
        <v>11980800</v>
      </c>
      <c r="Q198" s="40"/>
      <c r="R198" s="40">
        <f t="shared" si="25"/>
        <v>0</v>
      </c>
      <c r="S198" s="40">
        <f t="shared" si="26"/>
        <v>0</v>
      </c>
      <c r="T198" s="40">
        <f t="shared" si="30"/>
        <v>9984000</v>
      </c>
      <c r="U198" s="42">
        <f t="shared" si="31"/>
        <v>9984000</v>
      </c>
    </row>
    <row r="199" spans="1:21" ht="14.25" x14ac:dyDescent="0.2">
      <c r="A199" s="14"/>
      <c r="J199" s="159"/>
      <c r="K199" s="34">
        <v>193</v>
      </c>
      <c r="L199" s="35">
        <f t="shared" si="27"/>
        <v>16.083333333333332</v>
      </c>
      <c r="M199" s="35">
        <f t="shared" si="21"/>
        <v>0</v>
      </c>
      <c r="N199" s="35">
        <f t="shared" si="22"/>
        <v>0</v>
      </c>
      <c r="O199" s="35">
        <f t="shared" si="28"/>
        <v>12043200</v>
      </c>
      <c r="P199" s="35">
        <f t="shared" si="29"/>
        <v>12043200</v>
      </c>
      <c r="Q199" s="35"/>
      <c r="R199" s="35">
        <f t="shared" si="25"/>
        <v>0</v>
      </c>
      <c r="S199" s="35">
        <f t="shared" si="26"/>
        <v>0</v>
      </c>
      <c r="T199" s="35">
        <f t="shared" si="30"/>
        <v>10036000</v>
      </c>
      <c r="U199" s="37">
        <f t="shared" si="31"/>
        <v>10036000</v>
      </c>
    </row>
    <row r="200" spans="1:21" ht="14.25" x14ac:dyDescent="0.2">
      <c r="A200" s="14"/>
      <c r="J200" s="159"/>
      <c r="K200" s="34">
        <v>194</v>
      </c>
      <c r="L200" s="35">
        <f t="shared" si="27"/>
        <v>16.166666666666668</v>
      </c>
      <c r="M200" s="35">
        <f t="shared" si="21"/>
        <v>0</v>
      </c>
      <c r="N200" s="35">
        <f t="shared" si="22"/>
        <v>0</v>
      </c>
      <c r="O200" s="35">
        <f t="shared" si="28"/>
        <v>12105600</v>
      </c>
      <c r="P200" s="35">
        <f t="shared" si="29"/>
        <v>12105600</v>
      </c>
      <c r="Q200" s="35"/>
      <c r="R200" s="35">
        <f t="shared" si="25"/>
        <v>0</v>
      </c>
      <c r="S200" s="35">
        <f t="shared" si="26"/>
        <v>0</v>
      </c>
      <c r="T200" s="35">
        <f t="shared" si="30"/>
        <v>10088000</v>
      </c>
      <c r="U200" s="37">
        <f t="shared" si="31"/>
        <v>10088000</v>
      </c>
    </row>
    <row r="201" spans="1:21" ht="14.25" x14ac:dyDescent="0.2">
      <c r="A201" s="14"/>
      <c r="J201" s="159"/>
      <c r="K201" s="34">
        <v>195</v>
      </c>
      <c r="L201" s="35">
        <f t="shared" si="27"/>
        <v>16.25</v>
      </c>
      <c r="M201" s="35">
        <f t="shared" ref="M201:M264" si="32">SUM((1*$E$19)+M200)</f>
        <v>0</v>
      </c>
      <c r="N201" s="35">
        <f t="shared" ref="N201:N264" si="33">SUM((1*$E$21)+N200)</f>
        <v>0</v>
      </c>
      <c r="O201" s="35">
        <f t="shared" si="28"/>
        <v>12168000</v>
      </c>
      <c r="P201" s="35">
        <f t="shared" si="29"/>
        <v>12168000</v>
      </c>
      <c r="Q201" s="35"/>
      <c r="R201" s="35">
        <f t="shared" ref="R201:R264" si="34">SUM((1*$E$35)+R200)</f>
        <v>0</v>
      </c>
      <c r="S201" s="35">
        <f t="shared" ref="S201:S264" si="35">SUM((1*$E$37)+S200)</f>
        <v>0</v>
      </c>
      <c r="T201" s="35">
        <f t="shared" si="30"/>
        <v>10140000</v>
      </c>
      <c r="U201" s="37">
        <f t="shared" si="31"/>
        <v>10140000</v>
      </c>
    </row>
    <row r="202" spans="1:21" ht="14.25" x14ac:dyDescent="0.2">
      <c r="A202" s="14"/>
      <c r="J202" s="159"/>
      <c r="K202" s="34">
        <v>196</v>
      </c>
      <c r="L202" s="35">
        <f t="shared" si="27"/>
        <v>16.333333333333332</v>
      </c>
      <c r="M202" s="35">
        <f t="shared" si="32"/>
        <v>0</v>
      </c>
      <c r="N202" s="35">
        <f t="shared" si="33"/>
        <v>0</v>
      </c>
      <c r="O202" s="35">
        <f t="shared" si="28"/>
        <v>12230400</v>
      </c>
      <c r="P202" s="35">
        <f t="shared" si="29"/>
        <v>12230400</v>
      </c>
      <c r="Q202" s="35"/>
      <c r="R202" s="35">
        <f t="shared" si="34"/>
        <v>0</v>
      </c>
      <c r="S202" s="35">
        <f t="shared" si="35"/>
        <v>0</v>
      </c>
      <c r="T202" s="35">
        <f t="shared" si="30"/>
        <v>10192000</v>
      </c>
      <c r="U202" s="37">
        <f t="shared" si="31"/>
        <v>10192000</v>
      </c>
    </row>
    <row r="203" spans="1:21" ht="14.25" x14ac:dyDescent="0.2">
      <c r="A203" s="14"/>
      <c r="J203" s="159"/>
      <c r="K203" s="34">
        <v>197</v>
      </c>
      <c r="L203" s="35">
        <f t="shared" si="27"/>
        <v>16.416666666666668</v>
      </c>
      <c r="M203" s="35">
        <f t="shared" si="32"/>
        <v>0</v>
      </c>
      <c r="N203" s="35">
        <f t="shared" si="33"/>
        <v>0</v>
      </c>
      <c r="O203" s="35">
        <f t="shared" si="28"/>
        <v>12292800</v>
      </c>
      <c r="P203" s="35">
        <f t="shared" si="29"/>
        <v>12292800</v>
      </c>
      <c r="Q203" s="35"/>
      <c r="R203" s="35">
        <f t="shared" si="34"/>
        <v>0</v>
      </c>
      <c r="S203" s="35">
        <f t="shared" si="35"/>
        <v>0</v>
      </c>
      <c r="T203" s="35">
        <f t="shared" si="30"/>
        <v>10244000</v>
      </c>
      <c r="U203" s="37">
        <f t="shared" si="31"/>
        <v>10244000</v>
      </c>
    </row>
    <row r="204" spans="1:21" ht="14.25" x14ac:dyDescent="0.2">
      <c r="A204" s="14"/>
      <c r="J204" s="159"/>
      <c r="K204" s="34">
        <v>198</v>
      </c>
      <c r="L204" s="35">
        <f t="shared" si="27"/>
        <v>16.5</v>
      </c>
      <c r="M204" s="35">
        <f t="shared" si="32"/>
        <v>0</v>
      </c>
      <c r="N204" s="35">
        <f t="shared" si="33"/>
        <v>0</v>
      </c>
      <c r="O204" s="35">
        <f t="shared" si="28"/>
        <v>12355200</v>
      </c>
      <c r="P204" s="35">
        <f t="shared" si="29"/>
        <v>12355200</v>
      </c>
      <c r="Q204" s="35"/>
      <c r="R204" s="35">
        <f t="shared" si="34"/>
        <v>0</v>
      </c>
      <c r="S204" s="35">
        <f t="shared" si="35"/>
        <v>0</v>
      </c>
      <c r="T204" s="35">
        <f t="shared" si="30"/>
        <v>10296000</v>
      </c>
      <c r="U204" s="37">
        <f t="shared" si="31"/>
        <v>10296000</v>
      </c>
    </row>
    <row r="205" spans="1:21" ht="14.25" x14ac:dyDescent="0.2">
      <c r="A205" s="14"/>
      <c r="J205" s="159"/>
      <c r="K205" s="34">
        <v>199</v>
      </c>
      <c r="L205" s="35">
        <f t="shared" si="27"/>
        <v>16.583333333333332</v>
      </c>
      <c r="M205" s="35">
        <f t="shared" si="32"/>
        <v>0</v>
      </c>
      <c r="N205" s="35">
        <f t="shared" si="33"/>
        <v>0</v>
      </c>
      <c r="O205" s="35">
        <f t="shared" si="28"/>
        <v>12417600</v>
      </c>
      <c r="P205" s="35">
        <f t="shared" si="29"/>
        <v>12417600</v>
      </c>
      <c r="Q205" s="35"/>
      <c r="R205" s="35">
        <f t="shared" si="34"/>
        <v>0</v>
      </c>
      <c r="S205" s="35">
        <f t="shared" si="35"/>
        <v>0</v>
      </c>
      <c r="T205" s="35">
        <f t="shared" si="30"/>
        <v>10348000</v>
      </c>
      <c r="U205" s="37">
        <f t="shared" si="31"/>
        <v>10348000</v>
      </c>
    </row>
    <row r="206" spans="1:21" ht="14.25" x14ac:dyDescent="0.2">
      <c r="A206" s="14"/>
      <c r="J206" s="159"/>
      <c r="K206" s="34">
        <v>200</v>
      </c>
      <c r="L206" s="35">
        <f t="shared" si="27"/>
        <v>16.666666666666668</v>
      </c>
      <c r="M206" s="35">
        <f t="shared" si="32"/>
        <v>0</v>
      </c>
      <c r="N206" s="35">
        <f t="shared" si="33"/>
        <v>0</v>
      </c>
      <c r="O206" s="35">
        <f t="shared" si="28"/>
        <v>12480000</v>
      </c>
      <c r="P206" s="35">
        <f t="shared" si="29"/>
        <v>12480000</v>
      </c>
      <c r="Q206" s="35"/>
      <c r="R206" s="35">
        <f t="shared" si="34"/>
        <v>0</v>
      </c>
      <c r="S206" s="35">
        <f t="shared" si="35"/>
        <v>0</v>
      </c>
      <c r="T206" s="35">
        <f t="shared" si="30"/>
        <v>10400000</v>
      </c>
      <c r="U206" s="37">
        <f t="shared" si="31"/>
        <v>10400000</v>
      </c>
    </row>
    <row r="207" spans="1:21" ht="14.25" x14ac:dyDescent="0.2">
      <c r="A207" s="14"/>
      <c r="J207" s="159"/>
      <c r="K207" s="34">
        <v>201</v>
      </c>
      <c r="L207" s="35">
        <f t="shared" si="27"/>
        <v>16.75</v>
      </c>
      <c r="M207" s="35">
        <f t="shared" si="32"/>
        <v>0</v>
      </c>
      <c r="N207" s="35">
        <f t="shared" si="33"/>
        <v>0</v>
      </c>
      <c r="O207" s="35">
        <f t="shared" si="28"/>
        <v>12542400</v>
      </c>
      <c r="P207" s="35">
        <f t="shared" si="29"/>
        <v>12542400</v>
      </c>
      <c r="Q207" s="35"/>
      <c r="R207" s="35">
        <f t="shared" si="34"/>
        <v>0</v>
      </c>
      <c r="S207" s="35">
        <f t="shared" si="35"/>
        <v>0</v>
      </c>
      <c r="T207" s="35">
        <f t="shared" si="30"/>
        <v>10452000</v>
      </c>
      <c r="U207" s="37">
        <f t="shared" si="31"/>
        <v>10452000</v>
      </c>
    </row>
    <row r="208" spans="1:21" ht="14.25" x14ac:dyDescent="0.2">
      <c r="A208" s="14"/>
      <c r="J208" s="159"/>
      <c r="K208" s="34">
        <v>202</v>
      </c>
      <c r="L208" s="35">
        <f t="shared" si="27"/>
        <v>16.833333333333332</v>
      </c>
      <c r="M208" s="35">
        <f t="shared" si="32"/>
        <v>0</v>
      </c>
      <c r="N208" s="35">
        <f t="shared" si="33"/>
        <v>0</v>
      </c>
      <c r="O208" s="35">
        <f t="shared" si="28"/>
        <v>12604800</v>
      </c>
      <c r="P208" s="35">
        <f t="shared" si="29"/>
        <v>12604800</v>
      </c>
      <c r="Q208" s="35"/>
      <c r="R208" s="35">
        <f t="shared" si="34"/>
        <v>0</v>
      </c>
      <c r="S208" s="35">
        <f t="shared" si="35"/>
        <v>0</v>
      </c>
      <c r="T208" s="35">
        <f t="shared" si="30"/>
        <v>10504000</v>
      </c>
      <c r="U208" s="37">
        <f t="shared" si="31"/>
        <v>10504000</v>
      </c>
    </row>
    <row r="209" spans="1:21" ht="14.25" x14ac:dyDescent="0.2">
      <c r="A209" s="14"/>
      <c r="J209" s="159"/>
      <c r="K209" s="34">
        <v>203</v>
      </c>
      <c r="L209" s="35">
        <f t="shared" si="27"/>
        <v>16.916666666666668</v>
      </c>
      <c r="M209" s="35">
        <f t="shared" si="32"/>
        <v>0</v>
      </c>
      <c r="N209" s="35">
        <f t="shared" si="33"/>
        <v>0</v>
      </c>
      <c r="O209" s="35">
        <f t="shared" si="28"/>
        <v>12667200</v>
      </c>
      <c r="P209" s="35">
        <f t="shared" si="29"/>
        <v>12667200</v>
      </c>
      <c r="Q209" s="35"/>
      <c r="R209" s="35">
        <f t="shared" si="34"/>
        <v>0</v>
      </c>
      <c r="S209" s="35">
        <f t="shared" si="35"/>
        <v>0</v>
      </c>
      <c r="T209" s="35">
        <f t="shared" si="30"/>
        <v>10556000</v>
      </c>
      <c r="U209" s="37">
        <f t="shared" si="31"/>
        <v>10556000</v>
      </c>
    </row>
    <row r="210" spans="1:21" ht="14.25" x14ac:dyDescent="0.2">
      <c r="A210" s="14"/>
      <c r="J210" s="159"/>
      <c r="K210" s="39">
        <v>204</v>
      </c>
      <c r="L210" s="40">
        <f t="shared" si="27"/>
        <v>17</v>
      </c>
      <c r="M210" s="40">
        <f t="shared" si="32"/>
        <v>0</v>
      </c>
      <c r="N210" s="40">
        <f t="shared" si="33"/>
        <v>0</v>
      </c>
      <c r="O210" s="40">
        <f t="shared" si="28"/>
        <v>12729600</v>
      </c>
      <c r="P210" s="40">
        <f t="shared" si="29"/>
        <v>12729600</v>
      </c>
      <c r="Q210" s="40"/>
      <c r="R210" s="40">
        <f t="shared" si="34"/>
        <v>0</v>
      </c>
      <c r="S210" s="40">
        <f t="shared" si="35"/>
        <v>0</v>
      </c>
      <c r="T210" s="40">
        <f t="shared" si="30"/>
        <v>10608000</v>
      </c>
      <c r="U210" s="42">
        <f t="shared" si="31"/>
        <v>10608000</v>
      </c>
    </row>
    <row r="211" spans="1:21" ht="14.25" x14ac:dyDescent="0.2">
      <c r="A211" s="14"/>
      <c r="J211" s="159"/>
      <c r="K211" s="34">
        <v>205</v>
      </c>
      <c r="L211" s="35">
        <f t="shared" si="27"/>
        <v>17.083333333333332</v>
      </c>
      <c r="M211" s="35">
        <f t="shared" si="32"/>
        <v>0</v>
      </c>
      <c r="N211" s="35">
        <f t="shared" si="33"/>
        <v>0</v>
      </c>
      <c r="O211" s="35">
        <f t="shared" si="28"/>
        <v>12792000</v>
      </c>
      <c r="P211" s="35">
        <f t="shared" si="29"/>
        <v>12792000</v>
      </c>
      <c r="Q211" s="35"/>
      <c r="R211" s="35">
        <f t="shared" si="34"/>
        <v>0</v>
      </c>
      <c r="S211" s="35">
        <f t="shared" si="35"/>
        <v>0</v>
      </c>
      <c r="T211" s="35">
        <f t="shared" si="30"/>
        <v>10660000</v>
      </c>
      <c r="U211" s="37">
        <f t="shared" si="31"/>
        <v>10660000</v>
      </c>
    </row>
    <row r="212" spans="1:21" ht="14.25" x14ac:dyDescent="0.2">
      <c r="A212" s="14"/>
      <c r="J212" s="159"/>
      <c r="K212" s="34">
        <v>206</v>
      </c>
      <c r="L212" s="35">
        <f t="shared" si="27"/>
        <v>17.166666666666668</v>
      </c>
      <c r="M212" s="35">
        <f t="shared" si="32"/>
        <v>0</v>
      </c>
      <c r="N212" s="35">
        <f t="shared" si="33"/>
        <v>0</v>
      </c>
      <c r="O212" s="35">
        <f t="shared" si="28"/>
        <v>12854400</v>
      </c>
      <c r="P212" s="35">
        <f t="shared" si="29"/>
        <v>12854400</v>
      </c>
      <c r="Q212" s="35"/>
      <c r="R212" s="35">
        <f t="shared" si="34"/>
        <v>0</v>
      </c>
      <c r="S212" s="35">
        <f t="shared" si="35"/>
        <v>0</v>
      </c>
      <c r="T212" s="35">
        <f t="shared" si="30"/>
        <v>10712000</v>
      </c>
      <c r="U212" s="37">
        <f t="shared" si="31"/>
        <v>10712000</v>
      </c>
    </row>
    <row r="213" spans="1:21" ht="14.25" x14ac:dyDescent="0.2">
      <c r="A213" s="14"/>
      <c r="J213" s="159"/>
      <c r="K213" s="34">
        <v>207</v>
      </c>
      <c r="L213" s="35">
        <f t="shared" si="27"/>
        <v>17.25</v>
      </c>
      <c r="M213" s="35">
        <f t="shared" si="32"/>
        <v>0</v>
      </c>
      <c r="N213" s="35">
        <f t="shared" si="33"/>
        <v>0</v>
      </c>
      <c r="O213" s="35">
        <f t="shared" si="28"/>
        <v>12916800</v>
      </c>
      <c r="P213" s="35">
        <f t="shared" si="29"/>
        <v>12916800</v>
      </c>
      <c r="Q213" s="35"/>
      <c r="R213" s="35">
        <f t="shared" si="34"/>
        <v>0</v>
      </c>
      <c r="S213" s="35">
        <f t="shared" si="35"/>
        <v>0</v>
      </c>
      <c r="T213" s="35">
        <f t="shared" si="30"/>
        <v>10764000</v>
      </c>
      <c r="U213" s="37">
        <f t="shared" si="31"/>
        <v>10764000</v>
      </c>
    </row>
    <row r="214" spans="1:21" ht="14.25" x14ac:dyDescent="0.2">
      <c r="A214" s="14"/>
      <c r="J214" s="159"/>
      <c r="K214" s="34">
        <v>208</v>
      </c>
      <c r="L214" s="35">
        <f t="shared" si="27"/>
        <v>17.333333333333332</v>
      </c>
      <c r="M214" s="35">
        <f t="shared" si="32"/>
        <v>0</v>
      </c>
      <c r="N214" s="35">
        <f t="shared" si="33"/>
        <v>0</v>
      </c>
      <c r="O214" s="35">
        <f t="shared" si="28"/>
        <v>12979200</v>
      </c>
      <c r="P214" s="35">
        <f t="shared" si="29"/>
        <v>12979200</v>
      </c>
      <c r="Q214" s="35"/>
      <c r="R214" s="35">
        <f t="shared" si="34"/>
        <v>0</v>
      </c>
      <c r="S214" s="35">
        <f t="shared" si="35"/>
        <v>0</v>
      </c>
      <c r="T214" s="35">
        <f t="shared" si="30"/>
        <v>10816000</v>
      </c>
      <c r="U214" s="37">
        <f t="shared" si="31"/>
        <v>10816000</v>
      </c>
    </row>
    <row r="215" spans="1:21" ht="14.25" x14ac:dyDescent="0.2">
      <c r="A215" s="14"/>
      <c r="J215" s="159"/>
      <c r="K215" s="34">
        <v>209</v>
      </c>
      <c r="L215" s="35">
        <f t="shared" si="27"/>
        <v>17.416666666666668</v>
      </c>
      <c r="M215" s="35">
        <f t="shared" si="32"/>
        <v>0</v>
      </c>
      <c r="N215" s="35">
        <f t="shared" si="33"/>
        <v>0</v>
      </c>
      <c r="O215" s="35">
        <f t="shared" si="28"/>
        <v>13041600</v>
      </c>
      <c r="P215" s="35">
        <f t="shared" si="29"/>
        <v>13041600</v>
      </c>
      <c r="Q215" s="35"/>
      <c r="R215" s="35">
        <f t="shared" si="34"/>
        <v>0</v>
      </c>
      <c r="S215" s="35">
        <f t="shared" si="35"/>
        <v>0</v>
      </c>
      <c r="T215" s="35">
        <f t="shared" si="30"/>
        <v>10868000</v>
      </c>
      <c r="U215" s="37">
        <f t="shared" si="31"/>
        <v>10868000</v>
      </c>
    </row>
    <row r="216" spans="1:21" ht="14.25" x14ac:dyDescent="0.2">
      <c r="A216" s="14"/>
      <c r="J216" s="159"/>
      <c r="K216" s="34">
        <v>210</v>
      </c>
      <c r="L216" s="35">
        <f t="shared" si="27"/>
        <v>17.5</v>
      </c>
      <c r="M216" s="35">
        <f t="shared" si="32"/>
        <v>0</v>
      </c>
      <c r="N216" s="35">
        <f t="shared" si="33"/>
        <v>0</v>
      </c>
      <c r="O216" s="35">
        <f t="shared" si="28"/>
        <v>13104000</v>
      </c>
      <c r="P216" s="35">
        <f t="shared" si="29"/>
        <v>13104000</v>
      </c>
      <c r="Q216" s="35"/>
      <c r="R216" s="35">
        <f t="shared" si="34"/>
        <v>0</v>
      </c>
      <c r="S216" s="35">
        <f t="shared" si="35"/>
        <v>0</v>
      </c>
      <c r="T216" s="35">
        <f t="shared" si="30"/>
        <v>10920000</v>
      </c>
      <c r="U216" s="37">
        <f t="shared" si="31"/>
        <v>10920000</v>
      </c>
    </row>
    <row r="217" spans="1:21" ht="14.25" x14ac:dyDescent="0.2">
      <c r="A217" s="14"/>
      <c r="J217" s="159"/>
      <c r="K217" s="34">
        <v>211</v>
      </c>
      <c r="L217" s="35">
        <f t="shared" si="27"/>
        <v>17.583333333333332</v>
      </c>
      <c r="M217" s="35">
        <f t="shared" si="32"/>
        <v>0</v>
      </c>
      <c r="N217" s="35">
        <f t="shared" si="33"/>
        <v>0</v>
      </c>
      <c r="O217" s="35">
        <f t="shared" si="28"/>
        <v>13166400</v>
      </c>
      <c r="P217" s="35">
        <f t="shared" si="29"/>
        <v>13166400</v>
      </c>
      <c r="Q217" s="35"/>
      <c r="R217" s="35">
        <f t="shared" si="34"/>
        <v>0</v>
      </c>
      <c r="S217" s="35">
        <f t="shared" si="35"/>
        <v>0</v>
      </c>
      <c r="T217" s="35">
        <f t="shared" si="30"/>
        <v>10972000</v>
      </c>
      <c r="U217" s="37">
        <f t="shared" si="31"/>
        <v>10972000</v>
      </c>
    </row>
    <row r="218" spans="1:21" ht="14.25" x14ac:dyDescent="0.2">
      <c r="A218" s="14"/>
      <c r="J218" s="159"/>
      <c r="K218" s="34">
        <v>212</v>
      </c>
      <c r="L218" s="35">
        <f t="shared" si="27"/>
        <v>17.666666666666668</v>
      </c>
      <c r="M218" s="35">
        <f t="shared" si="32"/>
        <v>0</v>
      </c>
      <c r="N218" s="35">
        <f t="shared" si="33"/>
        <v>0</v>
      </c>
      <c r="O218" s="35">
        <f t="shared" si="28"/>
        <v>13228800</v>
      </c>
      <c r="P218" s="35">
        <f t="shared" si="29"/>
        <v>13228800</v>
      </c>
      <c r="Q218" s="35"/>
      <c r="R218" s="35">
        <f t="shared" si="34"/>
        <v>0</v>
      </c>
      <c r="S218" s="35">
        <f t="shared" si="35"/>
        <v>0</v>
      </c>
      <c r="T218" s="35">
        <f t="shared" si="30"/>
        <v>11024000</v>
      </c>
      <c r="U218" s="37">
        <f t="shared" si="31"/>
        <v>11024000</v>
      </c>
    </row>
    <row r="219" spans="1:21" ht="14.25" x14ac:dyDescent="0.2">
      <c r="A219" s="14"/>
      <c r="J219" s="159"/>
      <c r="K219" s="34">
        <v>213</v>
      </c>
      <c r="L219" s="35">
        <f t="shared" si="27"/>
        <v>17.75</v>
      </c>
      <c r="M219" s="35">
        <f t="shared" si="32"/>
        <v>0</v>
      </c>
      <c r="N219" s="35">
        <f t="shared" si="33"/>
        <v>0</v>
      </c>
      <c r="O219" s="35">
        <f t="shared" si="28"/>
        <v>13291200</v>
      </c>
      <c r="P219" s="35">
        <f t="shared" si="29"/>
        <v>13291200</v>
      </c>
      <c r="Q219" s="35"/>
      <c r="R219" s="35">
        <f t="shared" si="34"/>
        <v>0</v>
      </c>
      <c r="S219" s="35">
        <f t="shared" si="35"/>
        <v>0</v>
      </c>
      <c r="T219" s="35">
        <f t="shared" si="30"/>
        <v>11076000</v>
      </c>
      <c r="U219" s="37">
        <f t="shared" si="31"/>
        <v>11076000</v>
      </c>
    </row>
    <row r="220" spans="1:21" ht="14.25" x14ac:dyDescent="0.2">
      <c r="A220" s="14"/>
      <c r="J220" s="159"/>
      <c r="K220" s="34">
        <v>214</v>
      </c>
      <c r="L220" s="35">
        <f t="shared" si="27"/>
        <v>17.833333333333332</v>
      </c>
      <c r="M220" s="35">
        <f t="shared" si="32"/>
        <v>0</v>
      </c>
      <c r="N220" s="35">
        <f t="shared" si="33"/>
        <v>0</v>
      </c>
      <c r="O220" s="35">
        <f t="shared" si="28"/>
        <v>13353600</v>
      </c>
      <c r="P220" s="35">
        <f t="shared" si="29"/>
        <v>13353600</v>
      </c>
      <c r="Q220" s="35"/>
      <c r="R220" s="35">
        <f t="shared" si="34"/>
        <v>0</v>
      </c>
      <c r="S220" s="35">
        <f t="shared" si="35"/>
        <v>0</v>
      </c>
      <c r="T220" s="35">
        <f t="shared" si="30"/>
        <v>11128000</v>
      </c>
      <c r="U220" s="37">
        <f t="shared" si="31"/>
        <v>11128000</v>
      </c>
    </row>
    <row r="221" spans="1:21" ht="14.25" x14ac:dyDescent="0.2">
      <c r="A221" s="14"/>
      <c r="J221" s="159"/>
      <c r="K221" s="34">
        <v>215</v>
      </c>
      <c r="L221" s="35">
        <f t="shared" si="27"/>
        <v>17.916666666666668</v>
      </c>
      <c r="M221" s="35">
        <f t="shared" si="32"/>
        <v>0</v>
      </c>
      <c r="N221" s="35">
        <f t="shared" si="33"/>
        <v>0</v>
      </c>
      <c r="O221" s="35">
        <f t="shared" si="28"/>
        <v>13416000</v>
      </c>
      <c r="P221" s="35">
        <f t="shared" si="29"/>
        <v>13416000</v>
      </c>
      <c r="Q221" s="35"/>
      <c r="R221" s="35">
        <f t="shared" si="34"/>
        <v>0</v>
      </c>
      <c r="S221" s="35">
        <f t="shared" si="35"/>
        <v>0</v>
      </c>
      <c r="T221" s="35">
        <f t="shared" si="30"/>
        <v>11180000</v>
      </c>
      <c r="U221" s="37">
        <f t="shared" si="31"/>
        <v>11180000</v>
      </c>
    </row>
    <row r="222" spans="1:21" ht="14.25" x14ac:dyDescent="0.2">
      <c r="A222" s="14"/>
      <c r="J222" s="159"/>
      <c r="K222" s="39">
        <v>216</v>
      </c>
      <c r="L222" s="40">
        <f t="shared" si="27"/>
        <v>18</v>
      </c>
      <c r="M222" s="40">
        <f t="shared" si="32"/>
        <v>0</v>
      </c>
      <c r="N222" s="40">
        <f t="shared" si="33"/>
        <v>0</v>
      </c>
      <c r="O222" s="40">
        <f t="shared" si="28"/>
        <v>13478400</v>
      </c>
      <c r="P222" s="40">
        <f t="shared" si="29"/>
        <v>13478400</v>
      </c>
      <c r="Q222" s="40"/>
      <c r="R222" s="40">
        <f t="shared" si="34"/>
        <v>0</v>
      </c>
      <c r="S222" s="40">
        <f t="shared" si="35"/>
        <v>0</v>
      </c>
      <c r="T222" s="40">
        <f t="shared" si="30"/>
        <v>11232000</v>
      </c>
      <c r="U222" s="42">
        <f t="shared" si="31"/>
        <v>11232000</v>
      </c>
    </row>
    <row r="223" spans="1:21" ht="14.25" x14ac:dyDescent="0.2">
      <c r="A223" s="14"/>
      <c r="J223" s="159"/>
      <c r="K223" s="34">
        <v>217</v>
      </c>
      <c r="L223" s="35">
        <f t="shared" si="27"/>
        <v>18.083333333333332</v>
      </c>
      <c r="M223" s="35">
        <f t="shared" si="32"/>
        <v>0</v>
      </c>
      <c r="N223" s="35">
        <f t="shared" si="33"/>
        <v>0</v>
      </c>
      <c r="O223" s="35">
        <f t="shared" si="28"/>
        <v>13540800</v>
      </c>
      <c r="P223" s="35">
        <f t="shared" si="29"/>
        <v>13540800</v>
      </c>
      <c r="Q223" s="35"/>
      <c r="R223" s="35">
        <f t="shared" si="34"/>
        <v>0</v>
      </c>
      <c r="S223" s="35">
        <f t="shared" si="35"/>
        <v>0</v>
      </c>
      <c r="T223" s="35">
        <f t="shared" si="30"/>
        <v>11284000</v>
      </c>
      <c r="U223" s="37">
        <f t="shared" si="31"/>
        <v>11284000</v>
      </c>
    </row>
    <row r="224" spans="1:21" ht="14.25" x14ac:dyDescent="0.2">
      <c r="A224" s="14"/>
      <c r="J224" s="159"/>
      <c r="K224" s="34">
        <v>218</v>
      </c>
      <c r="L224" s="35">
        <f t="shared" si="27"/>
        <v>18.166666666666668</v>
      </c>
      <c r="M224" s="35">
        <f t="shared" si="32"/>
        <v>0</v>
      </c>
      <c r="N224" s="35">
        <f t="shared" si="33"/>
        <v>0</v>
      </c>
      <c r="O224" s="35">
        <f t="shared" si="28"/>
        <v>13603200</v>
      </c>
      <c r="P224" s="35">
        <f t="shared" si="29"/>
        <v>13603200</v>
      </c>
      <c r="Q224" s="35"/>
      <c r="R224" s="35">
        <f t="shared" si="34"/>
        <v>0</v>
      </c>
      <c r="S224" s="35">
        <f t="shared" si="35"/>
        <v>0</v>
      </c>
      <c r="T224" s="35">
        <f t="shared" si="30"/>
        <v>11336000</v>
      </c>
      <c r="U224" s="37">
        <f t="shared" si="31"/>
        <v>11336000</v>
      </c>
    </row>
    <row r="225" spans="1:21" ht="14.25" x14ac:dyDescent="0.2">
      <c r="A225" s="14"/>
      <c r="J225" s="159"/>
      <c r="K225" s="34">
        <v>219</v>
      </c>
      <c r="L225" s="35">
        <f t="shared" si="27"/>
        <v>18.25</v>
      </c>
      <c r="M225" s="35">
        <f t="shared" si="32"/>
        <v>0</v>
      </c>
      <c r="N225" s="35">
        <f t="shared" si="33"/>
        <v>0</v>
      </c>
      <c r="O225" s="35">
        <f t="shared" si="28"/>
        <v>13665600</v>
      </c>
      <c r="P225" s="35">
        <f t="shared" si="29"/>
        <v>13665600</v>
      </c>
      <c r="Q225" s="35"/>
      <c r="R225" s="35">
        <f t="shared" si="34"/>
        <v>0</v>
      </c>
      <c r="S225" s="35">
        <f t="shared" si="35"/>
        <v>0</v>
      </c>
      <c r="T225" s="35">
        <f t="shared" si="30"/>
        <v>11388000</v>
      </c>
      <c r="U225" s="37">
        <f t="shared" si="31"/>
        <v>11388000</v>
      </c>
    </row>
    <row r="226" spans="1:21" ht="14.25" x14ac:dyDescent="0.2">
      <c r="A226" s="14"/>
      <c r="J226" s="159"/>
      <c r="K226" s="34">
        <v>220</v>
      </c>
      <c r="L226" s="35">
        <f t="shared" si="27"/>
        <v>18.333333333333332</v>
      </c>
      <c r="M226" s="35">
        <f t="shared" si="32"/>
        <v>0</v>
      </c>
      <c r="N226" s="35">
        <f t="shared" si="33"/>
        <v>0</v>
      </c>
      <c r="O226" s="35">
        <f t="shared" si="28"/>
        <v>13728000</v>
      </c>
      <c r="P226" s="35">
        <f t="shared" si="29"/>
        <v>13728000</v>
      </c>
      <c r="Q226" s="35"/>
      <c r="R226" s="35">
        <f t="shared" si="34"/>
        <v>0</v>
      </c>
      <c r="S226" s="35">
        <f t="shared" si="35"/>
        <v>0</v>
      </c>
      <c r="T226" s="35">
        <f t="shared" si="30"/>
        <v>11440000</v>
      </c>
      <c r="U226" s="37">
        <f t="shared" si="31"/>
        <v>11440000</v>
      </c>
    </row>
    <row r="227" spans="1:21" ht="14.25" x14ac:dyDescent="0.2">
      <c r="A227" s="14"/>
      <c r="J227" s="159"/>
      <c r="K227" s="34">
        <v>221</v>
      </c>
      <c r="L227" s="35">
        <f t="shared" si="27"/>
        <v>18.416666666666668</v>
      </c>
      <c r="M227" s="35">
        <f t="shared" si="32"/>
        <v>0</v>
      </c>
      <c r="N227" s="35">
        <f t="shared" si="33"/>
        <v>0</v>
      </c>
      <c r="O227" s="35">
        <f t="shared" si="28"/>
        <v>13790400</v>
      </c>
      <c r="P227" s="35">
        <f t="shared" si="29"/>
        <v>13790400</v>
      </c>
      <c r="Q227" s="35"/>
      <c r="R227" s="35">
        <f t="shared" si="34"/>
        <v>0</v>
      </c>
      <c r="S227" s="35">
        <f t="shared" si="35"/>
        <v>0</v>
      </c>
      <c r="T227" s="35">
        <f t="shared" si="30"/>
        <v>11492000</v>
      </c>
      <c r="U227" s="37">
        <f t="shared" si="31"/>
        <v>11492000</v>
      </c>
    </row>
    <row r="228" spans="1:21" ht="14.25" x14ac:dyDescent="0.2">
      <c r="A228" s="14"/>
      <c r="J228" s="159"/>
      <c r="K228" s="34">
        <v>222</v>
      </c>
      <c r="L228" s="35">
        <f t="shared" si="27"/>
        <v>18.5</v>
      </c>
      <c r="M228" s="35">
        <f t="shared" si="32"/>
        <v>0</v>
      </c>
      <c r="N228" s="35">
        <f t="shared" si="33"/>
        <v>0</v>
      </c>
      <c r="O228" s="35">
        <f t="shared" si="28"/>
        <v>13852800</v>
      </c>
      <c r="P228" s="35">
        <f t="shared" si="29"/>
        <v>13852800</v>
      </c>
      <c r="Q228" s="35"/>
      <c r="R228" s="35">
        <f t="shared" si="34"/>
        <v>0</v>
      </c>
      <c r="S228" s="35">
        <f t="shared" si="35"/>
        <v>0</v>
      </c>
      <c r="T228" s="35">
        <f t="shared" si="30"/>
        <v>11544000</v>
      </c>
      <c r="U228" s="37">
        <f t="shared" si="31"/>
        <v>11544000</v>
      </c>
    </row>
    <row r="229" spans="1:21" ht="14.25" x14ac:dyDescent="0.2">
      <c r="A229" s="14"/>
      <c r="J229" s="159"/>
      <c r="K229" s="34">
        <v>223</v>
      </c>
      <c r="L229" s="35">
        <f t="shared" si="27"/>
        <v>18.583333333333332</v>
      </c>
      <c r="M229" s="35">
        <f t="shared" si="32"/>
        <v>0</v>
      </c>
      <c r="N229" s="35">
        <f t="shared" si="33"/>
        <v>0</v>
      </c>
      <c r="O229" s="35">
        <f t="shared" si="28"/>
        <v>13915200</v>
      </c>
      <c r="P229" s="35">
        <f t="shared" si="29"/>
        <v>13915200</v>
      </c>
      <c r="Q229" s="35"/>
      <c r="R229" s="35">
        <f t="shared" si="34"/>
        <v>0</v>
      </c>
      <c r="S229" s="35">
        <f t="shared" si="35"/>
        <v>0</v>
      </c>
      <c r="T229" s="35">
        <f t="shared" si="30"/>
        <v>11596000</v>
      </c>
      <c r="U229" s="37">
        <f t="shared" si="31"/>
        <v>11596000</v>
      </c>
    </row>
    <row r="230" spans="1:21" ht="14.25" x14ac:dyDescent="0.2">
      <c r="A230" s="14"/>
      <c r="J230" s="159"/>
      <c r="K230" s="34">
        <v>224</v>
      </c>
      <c r="L230" s="35">
        <f t="shared" si="27"/>
        <v>18.666666666666668</v>
      </c>
      <c r="M230" s="35">
        <f t="shared" si="32"/>
        <v>0</v>
      </c>
      <c r="N230" s="35">
        <f t="shared" si="33"/>
        <v>0</v>
      </c>
      <c r="O230" s="35">
        <f t="shared" si="28"/>
        <v>13977600</v>
      </c>
      <c r="P230" s="35">
        <f t="shared" si="29"/>
        <v>13977600</v>
      </c>
      <c r="Q230" s="35"/>
      <c r="R230" s="35">
        <f t="shared" si="34"/>
        <v>0</v>
      </c>
      <c r="S230" s="35">
        <f t="shared" si="35"/>
        <v>0</v>
      </c>
      <c r="T230" s="35">
        <f t="shared" si="30"/>
        <v>11648000</v>
      </c>
      <c r="U230" s="37">
        <f t="shared" si="31"/>
        <v>11648000</v>
      </c>
    </row>
    <row r="231" spans="1:21" ht="14.25" x14ac:dyDescent="0.2">
      <c r="A231" s="14"/>
      <c r="J231" s="159"/>
      <c r="K231" s="34">
        <v>225</v>
      </c>
      <c r="L231" s="35">
        <f t="shared" si="27"/>
        <v>18.75</v>
      </c>
      <c r="M231" s="35">
        <f t="shared" si="32"/>
        <v>0</v>
      </c>
      <c r="N231" s="35">
        <f t="shared" si="33"/>
        <v>0</v>
      </c>
      <c r="O231" s="35">
        <f t="shared" si="28"/>
        <v>14040000</v>
      </c>
      <c r="P231" s="35">
        <f t="shared" si="29"/>
        <v>14040000</v>
      </c>
      <c r="Q231" s="35"/>
      <c r="R231" s="35">
        <f t="shared" si="34"/>
        <v>0</v>
      </c>
      <c r="S231" s="35">
        <f t="shared" si="35"/>
        <v>0</v>
      </c>
      <c r="T231" s="35">
        <f t="shared" si="30"/>
        <v>11700000</v>
      </c>
      <c r="U231" s="37">
        <f t="shared" si="31"/>
        <v>11700000</v>
      </c>
    </row>
    <row r="232" spans="1:21" ht="14.25" x14ac:dyDescent="0.2">
      <c r="A232" s="14"/>
      <c r="J232" s="159"/>
      <c r="K232" s="34">
        <v>226</v>
      </c>
      <c r="L232" s="35">
        <f t="shared" si="27"/>
        <v>18.833333333333332</v>
      </c>
      <c r="M232" s="35">
        <f t="shared" si="32"/>
        <v>0</v>
      </c>
      <c r="N232" s="35">
        <f t="shared" si="33"/>
        <v>0</v>
      </c>
      <c r="O232" s="35">
        <f t="shared" si="28"/>
        <v>14102400</v>
      </c>
      <c r="P232" s="35">
        <f t="shared" si="29"/>
        <v>14102400</v>
      </c>
      <c r="Q232" s="35"/>
      <c r="R232" s="35">
        <f t="shared" si="34"/>
        <v>0</v>
      </c>
      <c r="S232" s="35">
        <f t="shared" si="35"/>
        <v>0</v>
      </c>
      <c r="T232" s="35">
        <f t="shared" si="30"/>
        <v>11752000</v>
      </c>
      <c r="U232" s="37">
        <f t="shared" si="31"/>
        <v>11752000</v>
      </c>
    </row>
    <row r="233" spans="1:21" ht="14.25" x14ac:dyDescent="0.2">
      <c r="A233" s="14"/>
      <c r="J233" s="159"/>
      <c r="K233" s="34">
        <v>227</v>
      </c>
      <c r="L233" s="35">
        <f t="shared" si="27"/>
        <v>18.916666666666668</v>
      </c>
      <c r="M233" s="35">
        <f t="shared" si="32"/>
        <v>0</v>
      </c>
      <c r="N233" s="35">
        <f t="shared" si="33"/>
        <v>0</v>
      </c>
      <c r="O233" s="35">
        <f t="shared" si="28"/>
        <v>14164800</v>
      </c>
      <c r="P233" s="35">
        <f t="shared" si="29"/>
        <v>14164800</v>
      </c>
      <c r="Q233" s="35"/>
      <c r="R233" s="35">
        <f t="shared" si="34"/>
        <v>0</v>
      </c>
      <c r="S233" s="35">
        <f t="shared" si="35"/>
        <v>0</v>
      </c>
      <c r="T233" s="35">
        <f t="shared" si="30"/>
        <v>11804000</v>
      </c>
      <c r="U233" s="37">
        <f t="shared" si="31"/>
        <v>11804000</v>
      </c>
    </row>
    <row r="234" spans="1:21" ht="14.25" x14ac:dyDescent="0.2">
      <c r="A234" s="14"/>
      <c r="J234" s="159"/>
      <c r="K234" s="39">
        <v>228</v>
      </c>
      <c r="L234" s="40">
        <f t="shared" si="27"/>
        <v>19</v>
      </c>
      <c r="M234" s="40">
        <f t="shared" si="32"/>
        <v>0</v>
      </c>
      <c r="N234" s="40">
        <f t="shared" si="33"/>
        <v>0</v>
      </c>
      <c r="O234" s="40">
        <f t="shared" si="28"/>
        <v>14227200</v>
      </c>
      <c r="P234" s="40">
        <f t="shared" si="29"/>
        <v>14227200</v>
      </c>
      <c r="Q234" s="40"/>
      <c r="R234" s="40">
        <f t="shared" si="34"/>
        <v>0</v>
      </c>
      <c r="S234" s="40">
        <f t="shared" si="35"/>
        <v>0</v>
      </c>
      <c r="T234" s="40">
        <f t="shared" si="30"/>
        <v>11856000</v>
      </c>
      <c r="U234" s="42">
        <f t="shared" si="31"/>
        <v>11856000</v>
      </c>
    </row>
    <row r="235" spans="1:21" ht="14.25" x14ac:dyDescent="0.2">
      <c r="A235" s="14"/>
      <c r="J235" s="159"/>
      <c r="K235" s="34">
        <v>229</v>
      </c>
      <c r="L235" s="35">
        <f t="shared" si="27"/>
        <v>19.083333333333332</v>
      </c>
      <c r="M235" s="35">
        <f t="shared" si="32"/>
        <v>0</v>
      </c>
      <c r="N235" s="35">
        <f t="shared" si="33"/>
        <v>0</v>
      </c>
      <c r="O235" s="35">
        <f t="shared" si="28"/>
        <v>14289600</v>
      </c>
      <c r="P235" s="35">
        <f t="shared" si="29"/>
        <v>14289600</v>
      </c>
      <c r="Q235" s="35"/>
      <c r="R235" s="35">
        <f t="shared" si="34"/>
        <v>0</v>
      </c>
      <c r="S235" s="35">
        <f t="shared" si="35"/>
        <v>0</v>
      </c>
      <c r="T235" s="35">
        <f t="shared" si="30"/>
        <v>11908000</v>
      </c>
      <c r="U235" s="37">
        <f t="shared" si="31"/>
        <v>11908000</v>
      </c>
    </row>
    <row r="236" spans="1:21" ht="14.25" x14ac:dyDescent="0.2">
      <c r="A236" s="14"/>
      <c r="J236" s="159"/>
      <c r="K236" s="34">
        <v>230</v>
      </c>
      <c r="L236" s="35">
        <f t="shared" si="27"/>
        <v>19.166666666666668</v>
      </c>
      <c r="M236" s="35">
        <f t="shared" si="32"/>
        <v>0</v>
      </c>
      <c r="N236" s="35">
        <f t="shared" si="33"/>
        <v>0</v>
      </c>
      <c r="O236" s="35">
        <f t="shared" si="28"/>
        <v>14352000</v>
      </c>
      <c r="P236" s="35">
        <f t="shared" si="29"/>
        <v>14352000</v>
      </c>
      <c r="Q236" s="35"/>
      <c r="R236" s="35">
        <f t="shared" si="34"/>
        <v>0</v>
      </c>
      <c r="S236" s="35">
        <f t="shared" si="35"/>
        <v>0</v>
      </c>
      <c r="T236" s="35">
        <f t="shared" si="30"/>
        <v>11960000</v>
      </c>
      <c r="U236" s="37">
        <f t="shared" si="31"/>
        <v>11960000</v>
      </c>
    </row>
    <row r="237" spans="1:21" ht="14.25" x14ac:dyDescent="0.2">
      <c r="A237" s="14"/>
      <c r="J237" s="159"/>
      <c r="K237" s="34">
        <v>231</v>
      </c>
      <c r="L237" s="35">
        <f t="shared" si="27"/>
        <v>19.25</v>
      </c>
      <c r="M237" s="35">
        <f t="shared" si="32"/>
        <v>0</v>
      </c>
      <c r="N237" s="35">
        <f t="shared" si="33"/>
        <v>0</v>
      </c>
      <c r="O237" s="35">
        <f t="shared" si="28"/>
        <v>14414400</v>
      </c>
      <c r="P237" s="35">
        <f t="shared" si="29"/>
        <v>14414400</v>
      </c>
      <c r="Q237" s="35"/>
      <c r="R237" s="35">
        <f t="shared" si="34"/>
        <v>0</v>
      </c>
      <c r="S237" s="35">
        <f t="shared" si="35"/>
        <v>0</v>
      </c>
      <c r="T237" s="35">
        <f t="shared" si="30"/>
        <v>12012000</v>
      </c>
      <c r="U237" s="37">
        <f t="shared" si="31"/>
        <v>12012000</v>
      </c>
    </row>
    <row r="238" spans="1:21" ht="14.25" x14ac:dyDescent="0.2">
      <c r="A238" s="14"/>
      <c r="J238" s="159"/>
      <c r="K238" s="34">
        <v>232</v>
      </c>
      <c r="L238" s="35">
        <f t="shared" si="27"/>
        <v>19.333333333333332</v>
      </c>
      <c r="M238" s="35">
        <f t="shared" si="32"/>
        <v>0</v>
      </c>
      <c r="N238" s="35">
        <f t="shared" si="33"/>
        <v>0</v>
      </c>
      <c r="O238" s="35">
        <f t="shared" si="28"/>
        <v>14476800</v>
      </c>
      <c r="P238" s="35">
        <f t="shared" si="29"/>
        <v>14476800</v>
      </c>
      <c r="Q238" s="35"/>
      <c r="R238" s="35">
        <f t="shared" si="34"/>
        <v>0</v>
      </c>
      <c r="S238" s="35">
        <f t="shared" si="35"/>
        <v>0</v>
      </c>
      <c r="T238" s="35">
        <f t="shared" si="30"/>
        <v>12064000</v>
      </c>
      <c r="U238" s="37">
        <f t="shared" si="31"/>
        <v>12064000</v>
      </c>
    </row>
    <row r="239" spans="1:21" ht="14.25" x14ac:dyDescent="0.2">
      <c r="A239" s="14"/>
      <c r="J239" s="159"/>
      <c r="K239" s="34">
        <v>233</v>
      </c>
      <c r="L239" s="35">
        <f t="shared" si="27"/>
        <v>19.416666666666668</v>
      </c>
      <c r="M239" s="35">
        <f t="shared" si="32"/>
        <v>0</v>
      </c>
      <c r="N239" s="35">
        <f t="shared" si="33"/>
        <v>0</v>
      </c>
      <c r="O239" s="35">
        <f t="shared" si="28"/>
        <v>14539200</v>
      </c>
      <c r="P239" s="35">
        <f t="shared" si="29"/>
        <v>14539200</v>
      </c>
      <c r="Q239" s="35"/>
      <c r="R239" s="35">
        <f t="shared" si="34"/>
        <v>0</v>
      </c>
      <c r="S239" s="35">
        <f t="shared" si="35"/>
        <v>0</v>
      </c>
      <c r="T239" s="35">
        <f t="shared" si="30"/>
        <v>12116000</v>
      </c>
      <c r="U239" s="37">
        <f t="shared" si="31"/>
        <v>12116000</v>
      </c>
    </row>
    <row r="240" spans="1:21" ht="14.25" x14ac:dyDescent="0.2">
      <c r="A240" s="14"/>
      <c r="J240" s="159"/>
      <c r="K240" s="34">
        <v>234</v>
      </c>
      <c r="L240" s="35">
        <f t="shared" si="27"/>
        <v>19.5</v>
      </c>
      <c r="M240" s="35">
        <f t="shared" si="32"/>
        <v>0</v>
      </c>
      <c r="N240" s="35">
        <f t="shared" si="33"/>
        <v>0</v>
      </c>
      <c r="O240" s="35">
        <f t="shared" si="28"/>
        <v>14601600</v>
      </c>
      <c r="P240" s="35">
        <f t="shared" si="29"/>
        <v>14601600</v>
      </c>
      <c r="Q240" s="35"/>
      <c r="R240" s="35">
        <f t="shared" si="34"/>
        <v>0</v>
      </c>
      <c r="S240" s="35">
        <f t="shared" si="35"/>
        <v>0</v>
      </c>
      <c r="T240" s="35">
        <f t="shared" si="30"/>
        <v>12168000</v>
      </c>
      <c r="U240" s="37">
        <f t="shared" si="31"/>
        <v>12168000</v>
      </c>
    </row>
    <row r="241" spans="1:21" ht="14.25" x14ac:dyDescent="0.2">
      <c r="A241" s="14"/>
      <c r="J241" s="159"/>
      <c r="K241" s="34">
        <v>235</v>
      </c>
      <c r="L241" s="35">
        <f t="shared" si="27"/>
        <v>19.583333333333332</v>
      </c>
      <c r="M241" s="35">
        <f t="shared" si="32"/>
        <v>0</v>
      </c>
      <c r="N241" s="35">
        <f t="shared" si="33"/>
        <v>0</v>
      </c>
      <c r="O241" s="35">
        <f t="shared" si="28"/>
        <v>14664000</v>
      </c>
      <c r="P241" s="35">
        <f t="shared" si="29"/>
        <v>14664000</v>
      </c>
      <c r="Q241" s="35"/>
      <c r="R241" s="35">
        <f t="shared" si="34"/>
        <v>0</v>
      </c>
      <c r="S241" s="35">
        <f t="shared" si="35"/>
        <v>0</v>
      </c>
      <c r="T241" s="35">
        <f t="shared" si="30"/>
        <v>12220000</v>
      </c>
      <c r="U241" s="37">
        <f t="shared" si="31"/>
        <v>12220000</v>
      </c>
    </row>
    <row r="242" spans="1:21" ht="14.25" x14ac:dyDescent="0.2">
      <c r="A242" s="14"/>
      <c r="J242" s="159"/>
      <c r="K242" s="34">
        <v>236</v>
      </c>
      <c r="L242" s="35">
        <f t="shared" si="27"/>
        <v>19.666666666666668</v>
      </c>
      <c r="M242" s="35">
        <f t="shared" si="32"/>
        <v>0</v>
      </c>
      <c r="N242" s="35">
        <f t="shared" si="33"/>
        <v>0</v>
      </c>
      <c r="O242" s="35">
        <f t="shared" si="28"/>
        <v>14726400</v>
      </c>
      <c r="P242" s="35">
        <f t="shared" si="29"/>
        <v>14726400</v>
      </c>
      <c r="Q242" s="35"/>
      <c r="R242" s="35">
        <f t="shared" si="34"/>
        <v>0</v>
      </c>
      <c r="S242" s="35">
        <f t="shared" si="35"/>
        <v>0</v>
      </c>
      <c r="T242" s="35">
        <f t="shared" si="30"/>
        <v>12272000</v>
      </c>
      <c r="U242" s="37">
        <f t="shared" si="31"/>
        <v>12272000</v>
      </c>
    </row>
    <row r="243" spans="1:21" ht="14.25" x14ac:dyDescent="0.2">
      <c r="A243" s="14"/>
      <c r="J243" s="159"/>
      <c r="K243" s="34">
        <v>237</v>
      </c>
      <c r="L243" s="35">
        <f t="shared" si="27"/>
        <v>19.75</v>
      </c>
      <c r="M243" s="35">
        <f t="shared" si="32"/>
        <v>0</v>
      </c>
      <c r="N243" s="35">
        <f t="shared" si="33"/>
        <v>0</v>
      </c>
      <c r="O243" s="35">
        <f t="shared" si="28"/>
        <v>14788800</v>
      </c>
      <c r="P243" s="35">
        <f t="shared" si="29"/>
        <v>14788800</v>
      </c>
      <c r="Q243" s="35"/>
      <c r="R243" s="35">
        <f t="shared" si="34"/>
        <v>0</v>
      </c>
      <c r="S243" s="35">
        <f t="shared" si="35"/>
        <v>0</v>
      </c>
      <c r="T243" s="35">
        <f t="shared" si="30"/>
        <v>12324000</v>
      </c>
      <c r="U243" s="37">
        <f t="shared" si="31"/>
        <v>12324000</v>
      </c>
    </row>
    <row r="244" spans="1:21" ht="14.25" x14ac:dyDescent="0.2">
      <c r="A244" s="14"/>
      <c r="J244" s="159"/>
      <c r="K244" s="34">
        <v>238</v>
      </c>
      <c r="L244" s="35">
        <f t="shared" si="27"/>
        <v>19.833333333333332</v>
      </c>
      <c r="M244" s="35">
        <f t="shared" si="32"/>
        <v>0</v>
      </c>
      <c r="N244" s="35">
        <f t="shared" si="33"/>
        <v>0</v>
      </c>
      <c r="O244" s="35">
        <f t="shared" si="28"/>
        <v>14851200</v>
      </c>
      <c r="P244" s="35">
        <f t="shared" si="29"/>
        <v>14851200</v>
      </c>
      <c r="Q244" s="35"/>
      <c r="R244" s="35">
        <f t="shared" si="34"/>
        <v>0</v>
      </c>
      <c r="S244" s="35">
        <f t="shared" si="35"/>
        <v>0</v>
      </c>
      <c r="T244" s="35">
        <f t="shared" si="30"/>
        <v>12376000</v>
      </c>
      <c r="U244" s="37">
        <f t="shared" si="31"/>
        <v>12376000</v>
      </c>
    </row>
    <row r="245" spans="1:21" ht="14.25" x14ac:dyDescent="0.2">
      <c r="A245" s="14"/>
      <c r="J245" s="159"/>
      <c r="K245" s="34">
        <v>239</v>
      </c>
      <c r="L245" s="35">
        <f t="shared" si="27"/>
        <v>19.916666666666668</v>
      </c>
      <c r="M245" s="35">
        <f t="shared" si="32"/>
        <v>0</v>
      </c>
      <c r="N245" s="35">
        <f t="shared" si="33"/>
        <v>0</v>
      </c>
      <c r="O245" s="35">
        <f t="shared" si="28"/>
        <v>14913600</v>
      </c>
      <c r="P245" s="35">
        <f t="shared" si="29"/>
        <v>14913600</v>
      </c>
      <c r="Q245" s="35"/>
      <c r="R245" s="35">
        <f t="shared" si="34"/>
        <v>0</v>
      </c>
      <c r="S245" s="35">
        <f t="shared" si="35"/>
        <v>0</v>
      </c>
      <c r="T245" s="35">
        <f t="shared" si="30"/>
        <v>12428000</v>
      </c>
      <c r="U245" s="37">
        <f t="shared" si="31"/>
        <v>12428000</v>
      </c>
    </row>
    <row r="246" spans="1:21" ht="14.25" x14ac:dyDescent="0.2">
      <c r="A246" s="14"/>
      <c r="J246" s="159"/>
      <c r="K246" s="39">
        <v>240</v>
      </c>
      <c r="L246" s="40">
        <f t="shared" si="27"/>
        <v>20</v>
      </c>
      <c r="M246" s="40">
        <f t="shared" si="32"/>
        <v>0</v>
      </c>
      <c r="N246" s="40">
        <f t="shared" si="33"/>
        <v>0</v>
      </c>
      <c r="O246" s="40">
        <f t="shared" si="28"/>
        <v>14976000</v>
      </c>
      <c r="P246" s="40">
        <f t="shared" si="29"/>
        <v>14976000</v>
      </c>
      <c r="Q246" s="40"/>
      <c r="R246" s="40">
        <f t="shared" si="34"/>
        <v>0</v>
      </c>
      <c r="S246" s="40">
        <f t="shared" si="35"/>
        <v>0</v>
      </c>
      <c r="T246" s="40">
        <f t="shared" si="30"/>
        <v>12480000</v>
      </c>
      <c r="U246" s="42">
        <f t="shared" si="31"/>
        <v>12480000</v>
      </c>
    </row>
    <row r="247" spans="1:21" ht="14.25" x14ac:dyDescent="0.2">
      <c r="A247" s="14"/>
      <c r="J247" s="159"/>
      <c r="K247" s="34">
        <v>241</v>
      </c>
      <c r="L247" s="35">
        <f t="shared" si="27"/>
        <v>20.083333333333332</v>
      </c>
      <c r="M247" s="35">
        <f t="shared" si="32"/>
        <v>0</v>
      </c>
      <c r="N247" s="35">
        <f t="shared" si="33"/>
        <v>0</v>
      </c>
      <c r="O247" s="35">
        <f t="shared" si="28"/>
        <v>15038400</v>
      </c>
      <c r="P247" s="35">
        <f t="shared" si="29"/>
        <v>15038400</v>
      </c>
      <c r="Q247" s="35"/>
      <c r="R247" s="35">
        <f t="shared" si="34"/>
        <v>0</v>
      </c>
      <c r="S247" s="35">
        <f t="shared" si="35"/>
        <v>0</v>
      </c>
      <c r="T247" s="35">
        <f t="shared" si="30"/>
        <v>12532000</v>
      </c>
      <c r="U247" s="37">
        <f t="shared" si="31"/>
        <v>12532000</v>
      </c>
    </row>
    <row r="248" spans="1:21" ht="14.25" x14ac:dyDescent="0.2">
      <c r="A248" s="14"/>
      <c r="J248" s="159"/>
      <c r="K248" s="34">
        <v>242</v>
      </c>
      <c r="L248" s="35">
        <f t="shared" si="27"/>
        <v>20.166666666666668</v>
      </c>
      <c r="M248" s="35">
        <f t="shared" si="32"/>
        <v>0</v>
      </c>
      <c r="N248" s="35">
        <f t="shared" si="33"/>
        <v>0</v>
      </c>
      <c r="O248" s="35">
        <f t="shared" si="28"/>
        <v>15100800</v>
      </c>
      <c r="P248" s="35">
        <f t="shared" si="29"/>
        <v>15100800</v>
      </c>
      <c r="Q248" s="35"/>
      <c r="R248" s="35">
        <f t="shared" si="34"/>
        <v>0</v>
      </c>
      <c r="S248" s="35">
        <f t="shared" si="35"/>
        <v>0</v>
      </c>
      <c r="T248" s="35">
        <f t="shared" si="30"/>
        <v>12584000</v>
      </c>
      <c r="U248" s="37">
        <f t="shared" si="31"/>
        <v>12584000</v>
      </c>
    </row>
    <row r="249" spans="1:21" ht="14.25" x14ac:dyDescent="0.2">
      <c r="A249" s="14"/>
      <c r="J249" s="159"/>
      <c r="K249" s="34">
        <v>243</v>
      </c>
      <c r="L249" s="35">
        <f t="shared" si="27"/>
        <v>20.25</v>
      </c>
      <c r="M249" s="35">
        <f t="shared" si="32"/>
        <v>0</v>
      </c>
      <c r="N249" s="35">
        <f t="shared" si="33"/>
        <v>0</v>
      </c>
      <c r="O249" s="35">
        <f t="shared" si="28"/>
        <v>15163200</v>
      </c>
      <c r="P249" s="35">
        <f t="shared" si="29"/>
        <v>15163200</v>
      </c>
      <c r="Q249" s="35"/>
      <c r="R249" s="35">
        <f t="shared" si="34"/>
        <v>0</v>
      </c>
      <c r="S249" s="35">
        <f t="shared" si="35"/>
        <v>0</v>
      </c>
      <c r="T249" s="35">
        <f t="shared" si="30"/>
        <v>12636000</v>
      </c>
      <c r="U249" s="37">
        <f t="shared" si="31"/>
        <v>12636000</v>
      </c>
    </row>
    <row r="250" spans="1:21" ht="14.25" x14ac:dyDescent="0.2">
      <c r="A250" s="14"/>
      <c r="J250" s="159"/>
      <c r="K250" s="34">
        <v>244</v>
      </c>
      <c r="L250" s="35">
        <f t="shared" si="27"/>
        <v>20.333333333333332</v>
      </c>
      <c r="M250" s="35">
        <f t="shared" si="32"/>
        <v>0</v>
      </c>
      <c r="N250" s="35">
        <f t="shared" si="33"/>
        <v>0</v>
      </c>
      <c r="O250" s="35">
        <f t="shared" si="28"/>
        <v>15225600</v>
      </c>
      <c r="P250" s="35">
        <f t="shared" si="29"/>
        <v>15225600</v>
      </c>
      <c r="Q250" s="35"/>
      <c r="R250" s="35">
        <f t="shared" si="34"/>
        <v>0</v>
      </c>
      <c r="S250" s="35">
        <f t="shared" si="35"/>
        <v>0</v>
      </c>
      <c r="T250" s="35">
        <f t="shared" si="30"/>
        <v>12688000</v>
      </c>
      <c r="U250" s="37">
        <f t="shared" si="31"/>
        <v>12688000</v>
      </c>
    </row>
    <row r="251" spans="1:21" ht="14.25" x14ac:dyDescent="0.2">
      <c r="A251" s="14"/>
      <c r="J251" s="159"/>
      <c r="K251" s="34">
        <v>245</v>
      </c>
      <c r="L251" s="35">
        <f t="shared" si="27"/>
        <v>20.416666666666668</v>
      </c>
      <c r="M251" s="35">
        <f t="shared" si="32"/>
        <v>0</v>
      </c>
      <c r="N251" s="35">
        <f t="shared" si="33"/>
        <v>0</v>
      </c>
      <c r="O251" s="35">
        <f t="shared" si="28"/>
        <v>15288000</v>
      </c>
      <c r="P251" s="35">
        <f t="shared" si="29"/>
        <v>15288000</v>
      </c>
      <c r="Q251" s="35"/>
      <c r="R251" s="35">
        <f t="shared" si="34"/>
        <v>0</v>
      </c>
      <c r="S251" s="35">
        <f t="shared" si="35"/>
        <v>0</v>
      </c>
      <c r="T251" s="35">
        <f t="shared" si="30"/>
        <v>12740000</v>
      </c>
      <c r="U251" s="37">
        <f t="shared" si="31"/>
        <v>12740000</v>
      </c>
    </row>
    <row r="252" spans="1:21" ht="14.25" x14ac:dyDescent="0.2">
      <c r="A252" s="14"/>
      <c r="J252" s="159"/>
      <c r="K252" s="34">
        <v>246</v>
      </c>
      <c r="L252" s="35">
        <f t="shared" si="27"/>
        <v>20.5</v>
      </c>
      <c r="M252" s="35">
        <f t="shared" si="32"/>
        <v>0</v>
      </c>
      <c r="N252" s="35">
        <f t="shared" si="33"/>
        <v>0</v>
      </c>
      <c r="O252" s="35">
        <f t="shared" si="28"/>
        <v>15350400</v>
      </c>
      <c r="P252" s="35">
        <f t="shared" si="29"/>
        <v>15350400</v>
      </c>
      <c r="Q252" s="35"/>
      <c r="R252" s="35">
        <f t="shared" si="34"/>
        <v>0</v>
      </c>
      <c r="S252" s="35">
        <f t="shared" si="35"/>
        <v>0</v>
      </c>
      <c r="T252" s="35">
        <f t="shared" si="30"/>
        <v>12792000</v>
      </c>
      <c r="U252" s="37">
        <f t="shared" si="31"/>
        <v>12792000</v>
      </c>
    </row>
    <row r="253" spans="1:21" ht="14.25" x14ac:dyDescent="0.2">
      <c r="A253" s="14"/>
      <c r="J253" s="159"/>
      <c r="K253" s="34">
        <v>247</v>
      </c>
      <c r="L253" s="35">
        <f t="shared" si="27"/>
        <v>20.583333333333332</v>
      </c>
      <c r="M253" s="35">
        <f t="shared" si="32"/>
        <v>0</v>
      </c>
      <c r="N253" s="35">
        <f t="shared" si="33"/>
        <v>0</v>
      </c>
      <c r="O253" s="35">
        <f t="shared" si="28"/>
        <v>15412800</v>
      </c>
      <c r="P253" s="35">
        <f t="shared" si="29"/>
        <v>15412800</v>
      </c>
      <c r="Q253" s="35"/>
      <c r="R253" s="35">
        <f t="shared" si="34"/>
        <v>0</v>
      </c>
      <c r="S253" s="35">
        <f t="shared" si="35"/>
        <v>0</v>
      </c>
      <c r="T253" s="35">
        <f t="shared" si="30"/>
        <v>12844000</v>
      </c>
      <c r="U253" s="37">
        <f t="shared" si="31"/>
        <v>12844000</v>
      </c>
    </row>
    <row r="254" spans="1:21" ht="14.25" x14ac:dyDescent="0.2">
      <c r="A254" s="14"/>
      <c r="J254" s="159"/>
      <c r="K254" s="34">
        <v>248</v>
      </c>
      <c r="L254" s="35">
        <f t="shared" si="27"/>
        <v>20.666666666666668</v>
      </c>
      <c r="M254" s="35">
        <f t="shared" si="32"/>
        <v>0</v>
      </c>
      <c r="N254" s="35">
        <f t="shared" si="33"/>
        <v>0</v>
      </c>
      <c r="O254" s="35">
        <f t="shared" si="28"/>
        <v>15475200</v>
      </c>
      <c r="P254" s="35">
        <f t="shared" si="29"/>
        <v>15475200</v>
      </c>
      <c r="Q254" s="35"/>
      <c r="R254" s="35">
        <f t="shared" si="34"/>
        <v>0</v>
      </c>
      <c r="S254" s="35">
        <f t="shared" si="35"/>
        <v>0</v>
      </c>
      <c r="T254" s="35">
        <f t="shared" si="30"/>
        <v>12896000</v>
      </c>
      <c r="U254" s="37">
        <f t="shared" si="31"/>
        <v>12896000</v>
      </c>
    </row>
    <row r="255" spans="1:21" ht="14.25" x14ac:dyDescent="0.2">
      <c r="A255" s="14"/>
      <c r="J255" s="159"/>
      <c r="K255" s="34">
        <v>249</v>
      </c>
      <c r="L255" s="35">
        <f t="shared" si="27"/>
        <v>20.75</v>
      </c>
      <c r="M255" s="35">
        <f t="shared" si="32"/>
        <v>0</v>
      </c>
      <c r="N255" s="35">
        <f t="shared" si="33"/>
        <v>0</v>
      </c>
      <c r="O255" s="35">
        <f t="shared" si="28"/>
        <v>15537600</v>
      </c>
      <c r="P255" s="35">
        <f t="shared" si="29"/>
        <v>15537600</v>
      </c>
      <c r="Q255" s="35"/>
      <c r="R255" s="35">
        <f t="shared" si="34"/>
        <v>0</v>
      </c>
      <c r="S255" s="35">
        <f t="shared" si="35"/>
        <v>0</v>
      </c>
      <c r="T255" s="35">
        <f t="shared" si="30"/>
        <v>12948000</v>
      </c>
      <c r="U255" s="37">
        <f t="shared" si="31"/>
        <v>12948000</v>
      </c>
    </row>
    <row r="256" spans="1:21" ht="14.25" x14ac:dyDescent="0.2">
      <c r="A256" s="14"/>
      <c r="J256" s="159"/>
      <c r="K256" s="34">
        <v>250</v>
      </c>
      <c r="L256" s="35">
        <f t="shared" si="27"/>
        <v>20.833333333333332</v>
      </c>
      <c r="M256" s="35">
        <f t="shared" si="32"/>
        <v>0</v>
      </c>
      <c r="N256" s="35">
        <f t="shared" si="33"/>
        <v>0</v>
      </c>
      <c r="O256" s="35">
        <f t="shared" si="28"/>
        <v>15600000</v>
      </c>
      <c r="P256" s="35">
        <f t="shared" si="29"/>
        <v>15600000</v>
      </c>
      <c r="Q256" s="35"/>
      <c r="R256" s="35">
        <f t="shared" si="34"/>
        <v>0</v>
      </c>
      <c r="S256" s="35">
        <f t="shared" si="35"/>
        <v>0</v>
      </c>
      <c r="T256" s="35">
        <f t="shared" si="30"/>
        <v>13000000</v>
      </c>
      <c r="U256" s="37">
        <f t="shared" si="31"/>
        <v>13000000</v>
      </c>
    </row>
    <row r="257" spans="1:23" ht="14.25" x14ac:dyDescent="0.2">
      <c r="A257" s="14"/>
      <c r="J257" s="159"/>
      <c r="K257" s="34">
        <v>251</v>
      </c>
      <c r="L257" s="35">
        <f t="shared" si="27"/>
        <v>20.916666666666668</v>
      </c>
      <c r="M257" s="35">
        <f t="shared" si="32"/>
        <v>0</v>
      </c>
      <c r="N257" s="35">
        <f t="shared" si="33"/>
        <v>0</v>
      </c>
      <c r="O257" s="35">
        <f t="shared" si="28"/>
        <v>15662400</v>
      </c>
      <c r="P257" s="35">
        <f t="shared" si="29"/>
        <v>15662400</v>
      </c>
      <c r="Q257" s="35"/>
      <c r="R257" s="35">
        <f t="shared" si="34"/>
        <v>0</v>
      </c>
      <c r="S257" s="35">
        <f t="shared" si="35"/>
        <v>0</v>
      </c>
      <c r="T257" s="35">
        <f t="shared" si="30"/>
        <v>13052000</v>
      </c>
      <c r="U257" s="37">
        <f t="shared" si="31"/>
        <v>13052000</v>
      </c>
    </row>
    <row r="258" spans="1:23" ht="14.25" x14ac:dyDescent="0.2">
      <c r="A258" s="14"/>
      <c r="J258" s="159"/>
      <c r="K258" s="39">
        <v>252</v>
      </c>
      <c r="L258" s="40">
        <f t="shared" si="27"/>
        <v>21</v>
      </c>
      <c r="M258" s="40">
        <f t="shared" si="32"/>
        <v>0</v>
      </c>
      <c r="N258" s="40">
        <f t="shared" si="33"/>
        <v>0</v>
      </c>
      <c r="O258" s="40">
        <f t="shared" si="28"/>
        <v>15724800</v>
      </c>
      <c r="P258" s="40">
        <f t="shared" si="29"/>
        <v>15724800</v>
      </c>
      <c r="Q258" s="40"/>
      <c r="R258" s="40">
        <f t="shared" si="34"/>
        <v>0</v>
      </c>
      <c r="S258" s="40">
        <f t="shared" si="35"/>
        <v>0</v>
      </c>
      <c r="T258" s="40">
        <f t="shared" si="30"/>
        <v>13104000</v>
      </c>
      <c r="U258" s="42">
        <f t="shared" si="31"/>
        <v>13104000</v>
      </c>
    </row>
    <row r="259" spans="1:23" ht="14.25" x14ac:dyDescent="0.2">
      <c r="A259" s="14"/>
      <c r="J259" s="159"/>
      <c r="K259" s="34">
        <v>253</v>
      </c>
      <c r="L259" s="35">
        <f t="shared" si="27"/>
        <v>21.083333333333332</v>
      </c>
      <c r="M259" s="35">
        <f t="shared" si="32"/>
        <v>0</v>
      </c>
      <c r="N259" s="35">
        <f t="shared" si="33"/>
        <v>0</v>
      </c>
      <c r="O259" s="35">
        <f t="shared" si="28"/>
        <v>15787200</v>
      </c>
      <c r="P259" s="35">
        <f t="shared" si="29"/>
        <v>15787200</v>
      </c>
      <c r="Q259" s="35"/>
      <c r="R259" s="35">
        <f t="shared" si="34"/>
        <v>0</v>
      </c>
      <c r="S259" s="35">
        <f t="shared" si="35"/>
        <v>0</v>
      </c>
      <c r="T259" s="35">
        <f t="shared" si="30"/>
        <v>13156000</v>
      </c>
      <c r="U259" s="37">
        <f t="shared" si="31"/>
        <v>13156000</v>
      </c>
    </row>
    <row r="260" spans="1:23" ht="14.25" x14ac:dyDescent="0.2">
      <c r="A260" s="14"/>
      <c r="J260" s="159"/>
      <c r="K260" s="34">
        <v>254</v>
      </c>
      <c r="L260" s="35">
        <f t="shared" si="27"/>
        <v>21.166666666666668</v>
      </c>
      <c r="M260" s="35">
        <f t="shared" si="32"/>
        <v>0</v>
      </c>
      <c r="N260" s="35">
        <f t="shared" si="33"/>
        <v>0</v>
      </c>
      <c r="O260" s="35">
        <f t="shared" si="28"/>
        <v>15849600</v>
      </c>
      <c r="P260" s="35">
        <f t="shared" si="29"/>
        <v>15849600</v>
      </c>
      <c r="Q260" s="35"/>
      <c r="R260" s="35">
        <f t="shared" si="34"/>
        <v>0</v>
      </c>
      <c r="S260" s="35">
        <f t="shared" si="35"/>
        <v>0</v>
      </c>
      <c r="T260" s="35">
        <f t="shared" si="30"/>
        <v>13208000</v>
      </c>
      <c r="U260" s="37">
        <f t="shared" si="31"/>
        <v>13208000</v>
      </c>
    </row>
    <row r="261" spans="1:23" ht="14.25" x14ac:dyDescent="0.2">
      <c r="A261" s="14"/>
      <c r="J261" s="159"/>
      <c r="K261" s="34">
        <v>255</v>
      </c>
      <c r="L261" s="35">
        <f t="shared" si="27"/>
        <v>21.25</v>
      </c>
      <c r="M261" s="35">
        <f t="shared" si="32"/>
        <v>0</v>
      </c>
      <c r="N261" s="35">
        <f t="shared" si="33"/>
        <v>0</v>
      </c>
      <c r="O261" s="35">
        <f t="shared" si="28"/>
        <v>15912000</v>
      </c>
      <c r="P261" s="35">
        <f t="shared" si="29"/>
        <v>15912000</v>
      </c>
      <c r="Q261" s="35"/>
      <c r="R261" s="35">
        <f t="shared" si="34"/>
        <v>0</v>
      </c>
      <c r="S261" s="35">
        <f t="shared" si="35"/>
        <v>0</v>
      </c>
      <c r="T261" s="35">
        <f t="shared" si="30"/>
        <v>13260000</v>
      </c>
      <c r="U261" s="37">
        <f t="shared" si="31"/>
        <v>13260000</v>
      </c>
    </row>
    <row r="262" spans="1:23" ht="14.25" x14ac:dyDescent="0.2">
      <c r="A262" s="14"/>
      <c r="J262" s="159"/>
      <c r="K262" s="34">
        <v>256</v>
      </c>
      <c r="L262" s="35">
        <f t="shared" si="27"/>
        <v>21.333333333333332</v>
      </c>
      <c r="M262" s="35">
        <f t="shared" si="32"/>
        <v>0</v>
      </c>
      <c r="N262" s="35">
        <f t="shared" si="33"/>
        <v>0</v>
      </c>
      <c r="O262" s="35">
        <f t="shared" si="28"/>
        <v>15974400</v>
      </c>
      <c r="P262" s="35">
        <f t="shared" si="29"/>
        <v>15974400</v>
      </c>
      <c r="Q262" s="35"/>
      <c r="R262" s="35">
        <f t="shared" si="34"/>
        <v>0</v>
      </c>
      <c r="S262" s="35">
        <f t="shared" si="35"/>
        <v>0</v>
      </c>
      <c r="T262" s="35">
        <f t="shared" si="30"/>
        <v>13312000</v>
      </c>
      <c r="U262" s="37">
        <f t="shared" si="31"/>
        <v>13312000</v>
      </c>
    </row>
    <row r="263" spans="1:23" ht="14.25" x14ac:dyDescent="0.2">
      <c r="A263" s="14"/>
      <c r="J263" s="159"/>
      <c r="K263" s="34">
        <v>257</v>
      </c>
      <c r="L263" s="35">
        <f t="shared" si="27"/>
        <v>21.416666666666668</v>
      </c>
      <c r="M263" s="35">
        <f t="shared" si="32"/>
        <v>0</v>
      </c>
      <c r="N263" s="35">
        <f t="shared" si="33"/>
        <v>0</v>
      </c>
      <c r="O263" s="35">
        <f t="shared" si="28"/>
        <v>16036800</v>
      </c>
      <c r="P263" s="35">
        <f t="shared" si="29"/>
        <v>16036800</v>
      </c>
      <c r="Q263" s="35"/>
      <c r="R263" s="35">
        <f t="shared" si="34"/>
        <v>0</v>
      </c>
      <c r="S263" s="35">
        <f t="shared" si="35"/>
        <v>0</v>
      </c>
      <c r="T263" s="35">
        <f t="shared" si="30"/>
        <v>13364000</v>
      </c>
      <c r="U263" s="37">
        <f t="shared" si="31"/>
        <v>13364000</v>
      </c>
    </row>
    <row r="264" spans="1:23" ht="14.25" x14ac:dyDescent="0.2">
      <c r="A264" s="14"/>
      <c r="J264" s="159"/>
      <c r="K264" s="34">
        <v>258</v>
      </c>
      <c r="L264" s="35">
        <f t="shared" si="27"/>
        <v>21.5</v>
      </c>
      <c r="M264" s="35">
        <f t="shared" si="32"/>
        <v>0</v>
      </c>
      <c r="N264" s="35">
        <f t="shared" si="33"/>
        <v>0</v>
      </c>
      <c r="O264" s="35">
        <f t="shared" si="28"/>
        <v>16099200</v>
      </c>
      <c r="P264" s="35">
        <f t="shared" si="29"/>
        <v>16099200</v>
      </c>
      <c r="Q264" s="35"/>
      <c r="R264" s="35">
        <f t="shared" si="34"/>
        <v>0</v>
      </c>
      <c r="S264" s="35">
        <f t="shared" si="35"/>
        <v>0</v>
      </c>
      <c r="T264" s="35">
        <f t="shared" si="30"/>
        <v>13416000</v>
      </c>
      <c r="U264" s="37">
        <f t="shared" si="31"/>
        <v>13416000</v>
      </c>
    </row>
    <row r="265" spans="1:23" ht="14.25" x14ac:dyDescent="0.2">
      <c r="A265" s="14"/>
      <c r="J265" s="159"/>
      <c r="K265" s="34">
        <v>259</v>
      </c>
      <c r="L265" s="35">
        <f t="shared" si="27"/>
        <v>21.583333333333332</v>
      </c>
      <c r="M265" s="35">
        <f t="shared" ref="M265:M328" si="36">SUM((1*$E$19)+M264)</f>
        <v>0</v>
      </c>
      <c r="N265" s="35">
        <f t="shared" ref="N265:N328" si="37">SUM((1*$E$21)+N264)</f>
        <v>0</v>
      </c>
      <c r="O265" s="35">
        <f t="shared" si="28"/>
        <v>16161600</v>
      </c>
      <c r="P265" s="35">
        <f t="shared" si="29"/>
        <v>16161600</v>
      </c>
      <c r="Q265" s="35"/>
      <c r="R265" s="35">
        <f t="shared" ref="R265:R328" si="38">SUM((1*$E$35)+R264)</f>
        <v>0</v>
      </c>
      <c r="S265" s="35">
        <f t="shared" ref="S265:S328" si="39">SUM((1*$E$37)+S264)</f>
        <v>0</v>
      </c>
      <c r="T265" s="35">
        <f t="shared" si="30"/>
        <v>13468000</v>
      </c>
      <c r="U265" s="37">
        <f t="shared" si="31"/>
        <v>13468000</v>
      </c>
    </row>
    <row r="266" spans="1:23" ht="14.25" x14ac:dyDescent="0.2">
      <c r="A266" s="14"/>
      <c r="J266" s="159"/>
      <c r="K266" s="34">
        <v>260</v>
      </c>
      <c r="L266" s="35">
        <f t="shared" si="27"/>
        <v>21.666666666666668</v>
      </c>
      <c r="M266" s="35">
        <f t="shared" si="36"/>
        <v>0</v>
      </c>
      <c r="N266" s="35">
        <f t="shared" si="37"/>
        <v>0</v>
      </c>
      <c r="O266" s="35">
        <f t="shared" si="28"/>
        <v>16224000</v>
      </c>
      <c r="P266" s="35">
        <f t="shared" si="29"/>
        <v>16224000</v>
      </c>
      <c r="Q266" s="35"/>
      <c r="R266" s="35">
        <f t="shared" si="38"/>
        <v>0</v>
      </c>
      <c r="S266" s="35">
        <f t="shared" si="39"/>
        <v>0</v>
      </c>
      <c r="T266" s="35">
        <f t="shared" si="30"/>
        <v>13520000</v>
      </c>
      <c r="U266" s="37">
        <f t="shared" si="31"/>
        <v>13520000</v>
      </c>
    </row>
    <row r="267" spans="1:23" ht="14.25" x14ac:dyDescent="0.2">
      <c r="A267" s="14"/>
      <c r="J267" s="159"/>
      <c r="K267" s="34">
        <v>261</v>
      </c>
      <c r="L267" s="35">
        <f t="shared" si="27"/>
        <v>21.75</v>
      </c>
      <c r="M267" s="35">
        <f t="shared" si="36"/>
        <v>0</v>
      </c>
      <c r="N267" s="35">
        <f t="shared" si="37"/>
        <v>0</v>
      </c>
      <c r="O267" s="35">
        <f t="shared" si="28"/>
        <v>16286400</v>
      </c>
      <c r="P267" s="35">
        <f t="shared" si="29"/>
        <v>16286400</v>
      </c>
      <c r="Q267" s="35"/>
      <c r="R267" s="35">
        <f t="shared" si="38"/>
        <v>0</v>
      </c>
      <c r="S267" s="35">
        <f t="shared" si="39"/>
        <v>0</v>
      </c>
      <c r="T267" s="35">
        <f t="shared" si="30"/>
        <v>13572000</v>
      </c>
      <c r="U267" s="37">
        <f t="shared" si="31"/>
        <v>13572000</v>
      </c>
    </row>
    <row r="268" spans="1:23" ht="14.25" x14ac:dyDescent="0.2">
      <c r="A268" s="14"/>
      <c r="J268" s="159"/>
      <c r="K268" s="34">
        <v>262</v>
      </c>
      <c r="L268" s="35">
        <f t="shared" si="27"/>
        <v>21.833333333333332</v>
      </c>
      <c r="M268" s="35">
        <f t="shared" si="36"/>
        <v>0</v>
      </c>
      <c r="N268" s="35">
        <f t="shared" si="37"/>
        <v>0</v>
      </c>
      <c r="O268" s="35">
        <f t="shared" si="28"/>
        <v>16348800</v>
      </c>
      <c r="P268" s="35">
        <f t="shared" si="29"/>
        <v>16348800</v>
      </c>
      <c r="Q268" s="35"/>
      <c r="R268" s="35">
        <f t="shared" si="38"/>
        <v>0</v>
      </c>
      <c r="S268" s="35">
        <f t="shared" si="39"/>
        <v>0</v>
      </c>
      <c r="T268" s="35">
        <f t="shared" si="30"/>
        <v>13624000</v>
      </c>
      <c r="U268" s="37">
        <f t="shared" si="31"/>
        <v>13624000</v>
      </c>
    </row>
    <row r="269" spans="1:23" ht="14.25" x14ac:dyDescent="0.2">
      <c r="A269" s="14"/>
      <c r="J269" s="159"/>
      <c r="K269" s="34">
        <v>263</v>
      </c>
      <c r="L269" s="35">
        <f t="shared" si="27"/>
        <v>21.916666666666668</v>
      </c>
      <c r="M269" s="35">
        <f t="shared" si="36"/>
        <v>0</v>
      </c>
      <c r="N269" s="35">
        <f t="shared" si="37"/>
        <v>0</v>
      </c>
      <c r="O269" s="35">
        <f t="shared" si="28"/>
        <v>16411200</v>
      </c>
      <c r="P269" s="35">
        <f t="shared" si="29"/>
        <v>16411200</v>
      </c>
      <c r="Q269" s="35"/>
      <c r="R269" s="35">
        <f t="shared" si="38"/>
        <v>0</v>
      </c>
      <c r="S269" s="35">
        <f t="shared" si="39"/>
        <v>0</v>
      </c>
      <c r="T269" s="35">
        <f t="shared" si="30"/>
        <v>13676000</v>
      </c>
      <c r="U269" s="37">
        <f t="shared" si="31"/>
        <v>13676000</v>
      </c>
    </row>
    <row r="270" spans="1:23" ht="12.2" customHeight="1" x14ac:dyDescent="0.2">
      <c r="A270" s="14"/>
      <c r="J270" s="159"/>
      <c r="K270" s="39">
        <v>264</v>
      </c>
      <c r="L270" s="40">
        <f t="shared" si="27"/>
        <v>22</v>
      </c>
      <c r="M270" s="40">
        <f t="shared" si="36"/>
        <v>0</v>
      </c>
      <c r="N270" s="40">
        <f t="shared" si="37"/>
        <v>0</v>
      </c>
      <c r="O270" s="40">
        <f t="shared" si="28"/>
        <v>16473600</v>
      </c>
      <c r="P270" s="40">
        <f t="shared" si="29"/>
        <v>16473600</v>
      </c>
      <c r="Q270" s="40"/>
      <c r="R270" s="40">
        <f t="shared" si="38"/>
        <v>0</v>
      </c>
      <c r="S270" s="40">
        <f t="shared" si="39"/>
        <v>0</v>
      </c>
      <c r="T270" s="40">
        <f t="shared" si="30"/>
        <v>13728000</v>
      </c>
      <c r="U270" s="42">
        <f t="shared" si="31"/>
        <v>13728000</v>
      </c>
    </row>
    <row r="271" spans="1:23" ht="14.25" x14ac:dyDescent="0.2">
      <c r="A271" s="14"/>
      <c r="J271" s="159"/>
      <c r="K271" s="165">
        <v>265</v>
      </c>
      <c r="L271" s="160">
        <f t="shared" si="18"/>
        <v>22.083333333333332</v>
      </c>
      <c r="M271" s="160">
        <f t="shared" si="36"/>
        <v>0</v>
      </c>
      <c r="N271" s="160">
        <f t="shared" si="37"/>
        <v>0</v>
      </c>
      <c r="O271" s="160">
        <f t="shared" si="23"/>
        <v>16536000</v>
      </c>
      <c r="P271" s="160">
        <f t="shared" si="24"/>
        <v>16536000</v>
      </c>
      <c r="Q271" s="160"/>
      <c r="R271" s="160">
        <f t="shared" si="38"/>
        <v>0</v>
      </c>
      <c r="S271" s="160">
        <f t="shared" si="39"/>
        <v>0</v>
      </c>
      <c r="T271" s="161">
        <f t="shared" si="19"/>
        <v>13780000</v>
      </c>
      <c r="U271" s="162">
        <f t="shared" si="20"/>
        <v>13780000</v>
      </c>
      <c r="V271" s="158"/>
      <c r="W271" s="158"/>
    </row>
    <row r="272" spans="1:23" ht="14.25" x14ac:dyDescent="0.2">
      <c r="A272" s="14"/>
      <c r="J272" s="159"/>
      <c r="K272" s="34">
        <v>266</v>
      </c>
      <c r="L272" s="35">
        <f t="shared" si="18"/>
        <v>22.166666666666668</v>
      </c>
      <c r="M272" s="35">
        <f t="shared" si="36"/>
        <v>0</v>
      </c>
      <c r="N272" s="35">
        <f t="shared" si="37"/>
        <v>0</v>
      </c>
      <c r="O272" s="35">
        <f t="shared" si="23"/>
        <v>16598400</v>
      </c>
      <c r="P272" s="35">
        <f t="shared" si="24"/>
        <v>16598400</v>
      </c>
      <c r="Q272" s="35"/>
      <c r="R272" s="35">
        <f t="shared" si="38"/>
        <v>0</v>
      </c>
      <c r="S272" s="35">
        <f t="shared" si="39"/>
        <v>0</v>
      </c>
      <c r="T272" s="36">
        <f t="shared" si="19"/>
        <v>13832000</v>
      </c>
      <c r="U272" s="37">
        <f t="shared" si="20"/>
        <v>13832000</v>
      </c>
    </row>
    <row r="273" spans="1:21" ht="14.25" x14ac:dyDescent="0.2">
      <c r="A273" s="14"/>
      <c r="J273" s="159"/>
      <c r="K273" s="34">
        <v>267</v>
      </c>
      <c r="L273" s="35">
        <f t="shared" si="18"/>
        <v>22.25</v>
      </c>
      <c r="M273" s="35">
        <f t="shared" si="36"/>
        <v>0</v>
      </c>
      <c r="N273" s="35">
        <f t="shared" si="37"/>
        <v>0</v>
      </c>
      <c r="O273" s="35">
        <f t="shared" si="23"/>
        <v>16660800</v>
      </c>
      <c r="P273" s="35">
        <f t="shared" si="24"/>
        <v>16660800</v>
      </c>
      <c r="Q273" s="35"/>
      <c r="R273" s="35">
        <f t="shared" si="38"/>
        <v>0</v>
      </c>
      <c r="S273" s="35">
        <f t="shared" si="39"/>
        <v>0</v>
      </c>
      <c r="T273" s="36">
        <f t="shared" si="19"/>
        <v>13884000</v>
      </c>
      <c r="U273" s="37">
        <f t="shared" si="20"/>
        <v>13884000</v>
      </c>
    </row>
    <row r="274" spans="1:21" ht="14.25" x14ac:dyDescent="0.2">
      <c r="A274" s="14"/>
      <c r="J274" s="159"/>
      <c r="K274" s="34">
        <v>268</v>
      </c>
      <c r="L274" s="35">
        <f t="shared" si="18"/>
        <v>22.333333333333332</v>
      </c>
      <c r="M274" s="35">
        <f t="shared" si="36"/>
        <v>0</v>
      </c>
      <c r="N274" s="35">
        <f t="shared" si="37"/>
        <v>0</v>
      </c>
      <c r="O274" s="35">
        <f t="shared" si="23"/>
        <v>16723200</v>
      </c>
      <c r="P274" s="35">
        <f t="shared" si="24"/>
        <v>16723200</v>
      </c>
      <c r="Q274" s="35"/>
      <c r="R274" s="35">
        <f t="shared" si="38"/>
        <v>0</v>
      </c>
      <c r="S274" s="35">
        <f t="shared" si="39"/>
        <v>0</v>
      </c>
      <c r="T274" s="36">
        <f t="shared" si="19"/>
        <v>13936000</v>
      </c>
      <c r="U274" s="37">
        <f t="shared" si="20"/>
        <v>13936000</v>
      </c>
    </row>
    <row r="275" spans="1:21" ht="14.25" x14ac:dyDescent="0.2">
      <c r="A275" s="14"/>
      <c r="J275" s="159"/>
      <c r="K275" s="34">
        <v>269</v>
      </c>
      <c r="L275" s="35">
        <f t="shared" si="18"/>
        <v>22.416666666666668</v>
      </c>
      <c r="M275" s="35">
        <f t="shared" si="36"/>
        <v>0</v>
      </c>
      <c r="N275" s="35">
        <f t="shared" si="37"/>
        <v>0</v>
      </c>
      <c r="O275" s="35">
        <f t="shared" si="23"/>
        <v>16785600</v>
      </c>
      <c r="P275" s="35">
        <f t="shared" si="24"/>
        <v>16785600</v>
      </c>
      <c r="Q275" s="35"/>
      <c r="R275" s="35">
        <f t="shared" si="38"/>
        <v>0</v>
      </c>
      <c r="S275" s="35">
        <f t="shared" si="39"/>
        <v>0</v>
      </c>
      <c r="T275" s="36">
        <f t="shared" si="19"/>
        <v>13988000</v>
      </c>
      <c r="U275" s="37">
        <f t="shared" si="20"/>
        <v>13988000</v>
      </c>
    </row>
    <row r="276" spans="1:21" ht="14.25" x14ac:dyDescent="0.2">
      <c r="A276" s="14"/>
      <c r="J276" s="159"/>
      <c r="K276" s="34">
        <v>270</v>
      </c>
      <c r="L276" s="35">
        <f t="shared" si="18"/>
        <v>22.5</v>
      </c>
      <c r="M276" s="35">
        <f t="shared" si="36"/>
        <v>0</v>
      </c>
      <c r="N276" s="35">
        <f t="shared" si="37"/>
        <v>0</v>
      </c>
      <c r="O276" s="35">
        <f t="shared" si="23"/>
        <v>16848000</v>
      </c>
      <c r="P276" s="35">
        <f t="shared" si="24"/>
        <v>16848000</v>
      </c>
      <c r="Q276" s="35"/>
      <c r="R276" s="35">
        <f t="shared" si="38"/>
        <v>0</v>
      </c>
      <c r="S276" s="35">
        <f t="shared" si="39"/>
        <v>0</v>
      </c>
      <c r="T276" s="36">
        <f t="shared" si="19"/>
        <v>14040000</v>
      </c>
      <c r="U276" s="37">
        <f t="shared" si="20"/>
        <v>14040000</v>
      </c>
    </row>
    <row r="277" spans="1:21" ht="14.25" x14ac:dyDescent="0.2">
      <c r="A277" s="14"/>
      <c r="J277" s="159"/>
      <c r="K277" s="34">
        <v>271</v>
      </c>
      <c r="L277" s="35">
        <f t="shared" si="18"/>
        <v>22.583333333333332</v>
      </c>
      <c r="M277" s="35">
        <f t="shared" si="36"/>
        <v>0</v>
      </c>
      <c r="N277" s="35">
        <f t="shared" si="37"/>
        <v>0</v>
      </c>
      <c r="O277" s="35">
        <f t="shared" si="23"/>
        <v>16910400</v>
      </c>
      <c r="P277" s="35">
        <f t="shared" si="24"/>
        <v>16910400</v>
      </c>
      <c r="Q277" s="35"/>
      <c r="R277" s="35">
        <f t="shared" si="38"/>
        <v>0</v>
      </c>
      <c r="S277" s="35">
        <f t="shared" si="39"/>
        <v>0</v>
      </c>
      <c r="T277" s="36">
        <f t="shared" si="19"/>
        <v>14092000</v>
      </c>
      <c r="U277" s="37">
        <f t="shared" si="20"/>
        <v>14092000</v>
      </c>
    </row>
    <row r="278" spans="1:21" ht="14.25" x14ac:dyDescent="0.2">
      <c r="A278" s="14"/>
      <c r="J278" s="159"/>
      <c r="K278" s="34">
        <v>272</v>
      </c>
      <c r="L278" s="35">
        <f t="shared" si="18"/>
        <v>22.666666666666668</v>
      </c>
      <c r="M278" s="35">
        <f t="shared" si="36"/>
        <v>0</v>
      </c>
      <c r="N278" s="35">
        <f t="shared" si="37"/>
        <v>0</v>
      </c>
      <c r="O278" s="35">
        <f t="shared" si="23"/>
        <v>16972800</v>
      </c>
      <c r="P278" s="35">
        <f t="shared" si="24"/>
        <v>16972800</v>
      </c>
      <c r="Q278" s="35"/>
      <c r="R278" s="35">
        <f t="shared" si="38"/>
        <v>0</v>
      </c>
      <c r="S278" s="35">
        <f t="shared" si="39"/>
        <v>0</v>
      </c>
      <c r="T278" s="36">
        <f t="shared" si="19"/>
        <v>14144000</v>
      </c>
      <c r="U278" s="37">
        <f t="shared" si="20"/>
        <v>14144000</v>
      </c>
    </row>
    <row r="279" spans="1:21" ht="14.25" x14ac:dyDescent="0.2">
      <c r="A279" s="14"/>
      <c r="J279" s="159"/>
      <c r="K279" s="34">
        <v>273</v>
      </c>
      <c r="L279" s="35">
        <f t="shared" si="18"/>
        <v>22.75</v>
      </c>
      <c r="M279" s="35">
        <f t="shared" si="36"/>
        <v>0</v>
      </c>
      <c r="N279" s="35">
        <f t="shared" si="37"/>
        <v>0</v>
      </c>
      <c r="O279" s="35">
        <f t="shared" si="23"/>
        <v>17035200</v>
      </c>
      <c r="P279" s="35">
        <f t="shared" si="24"/>
        <v>17035200</v>
      </c>
      <c r="Q279" s="35"/>
      <c r="R279" s="35">
        <f t="shared" si="38"/>
        <v>0</v>
      </c>
      <c r="S279" s="35">
        <f t="shared" si="39"/>
        <v>0</v>
      </c>
      <c r="T279" s="36">
        <f t="shared" si="19"/>
        <v>14196000</v>
      </c>
      <c r="U279" s="37">
        <f t="shared" si="20"/>
        <v>14196000</v>
      </c>
    </row>
    <row r="280" spans="1:21" ht="14.25" x14ac:dyDescent="0.2">
      <c r="A280" s="14"/>
      <c r="J280" s="159"/>
      <c r="K280" s="34">
        <v>274</v>
      </c>
      <c r="L280" s="35">
        <f t="shared" si="18"/>
        <v>22.833333333333332</v>
      </c>
      <c r="M280" s="35">
        <f t="shared" si="36"/>
        <v>0</v>
      </c>
      <c r="N280" s="35">
        <f t="shared" si="37"/>
        <v>0</v>
      </c>
      <c r="O280" s="35">
        <f t="shared" si="23"/>
        <v>17097600</v>
      </c>
      <c r="P280" s="35">
        <f t="shared" si="24"/>
        <v>17097600</v>
      </c>
      <c r="Q280" s="35"/>
      <c r="R280" s="35">
        <f t="shared" si="38"/>
        <v>0</v>
      </c>
      <c r="S280" s="35">
        <f t="shared" si="39"/>
        <v>0</v>
      </c>
      <c r="T280" s="36">
        <f t="shared" si="19"/>
        <v>14248000</v>
      </c>
      <c r="U280" s="37">
        <f t="shared" si="20"/>
        <v>14248000</v>
      </c>
    </row>
    <row r="281" spans="1:21" ht="14.25" x14ac:dyDescent="0.2">
      <c r="A281" s="14"/>
      <c r="J281" s="159"/>
      <c r="K281" s="34">
        <v>275</v>
      </c>
      <c r="L281" s="35">
        <f t="shared" si="18"/>
        <v>22.916666666666668</v>
      </c>
      <c r="M281" s="35">
        <f t="shared" si="36"/>
        <v>0</v>
      </c>
      <c r="N281" s="35">
        <f t="shared" si="37"/>
        <v>0</v>
      </c>
      <c r="O281" s="35">
        <f t="shared" si="23"/>
        <v>17160000</v>
      </c>
      <c r="P281" s="35">
        <f t="shared" si="24"/>
        <v>17160000</v>
      </c>
      <c r="Q281" s="35"/>
      <c r="R281" s="35">
        <f t="shared" si="38"/>
        <v>0</v>
      </c>
      <c r="S281" s="35">
        <f t="shared" si="39"/>
        <v>0</v>
      </c>
      <c r="T281" s="36">
        <f t="shared" si="19"/>
        <v>14300000</v>
      </c>
      <c r="U281" s="37">
        <f t="shared" si="20"/>
        <v>14300000</v>
      </c>
    </row>
    <row r="282" spans="1:21" ht="14.25" x14ac:dyDescent="0.2">
      <c r="A282" s="14"/>
      <c r="J282" s="159"/>
      <c r="K282" s="34">
        <v>276</v>
      </c>
      <c r="L282" s="35">
        <f t="shared" si="18"/>
        <v>23</v>
      </c>
      <c r="M282" s="35">
        <f t="shared" si="36"/>
        <v>0</v>
      </c>
      <c r="N282" s="35">
        <f t="shared" si="37"/>
        <v>0</v>
      </c>
      <c r="O282" s="35">
        <f t="shared" si="23"/>
        <v>17222400</v>
      </c>
      <c r="P282" s="35">
        <f t="shared" si="24"/>
        <v>17222400</v>
      </c>
      <c r="Q282" s="35"/>
      <c r="R282" s="35">
        <f t="shared" si="38"/>
        <v>0</v>
      </c>
      <c r="S282" s="35">
        <f t="shared" si="39"/>
        <v>0</v>
      </c>
      <c r="T282" s="35">
        <f t="shared" si="19"/>
        <v>14352000</v>
      </c>
      <c r="U282" s="37">
        <f t="shared" si="20"/>
        <v>14352000</v>
      </c>
    </row>
    <row r="283" spans="1:21" ht="14.25" x14ac:dyDescent="0.2">
      <c r="A283" s="14"/>
      <c r="J283" s="159"/>
      <c r="K283" s="39">
        <v>277</v>
      </c>
      <c r="L283" s="40">
        <f t="shared" si="18"/>
        <v>23.083333333333332</v>
      </c>
      <c r="M283" s="40">
        <f t="shared" si="36"/>
        <v>0</v>
      </c>
      <c r="N283" s="40">
        <f t="shared" si="37"/>
        <v>0</v>
      </c>
      <c r="O283" s="40">
        <f t="shared" si="23"/>
        <v>17284800</v>
      </c>
      <c r="P283" s="40">
        <f t="shared" si="24"/>
        <v>17284800</v>
      </c>
      <c r="Q283" s="40"/>
      <c r="R283" s="40">
        <f t="shared" si="38"/>
        <v>0</v>
      </c>
      <c r="S283" s="40">
        <f t="shared" si="39"/>
        <v>0</v>
      </c>
      <c r="T283" s="40">
        <f t="shared" si="19"/>
        <v>14404000</v>
      </c>
      <c r="U283" s="42">
        <f t="shared" si="20"/>
        <v>14404000</v>
      </c>
    </row>
    <row r="284" spans="1:21" ht="14.25" x14ac:dyDescent="0.2">
      <c r="A284" s="14"/>
      <c r="J284" s="159"/>
      <c r="K284" s="34">
        <v>278</v>
      </c>
      <c r="L284" s="35">
        <f t="shared" si="18"/>
        <v>23.166666666666668</v>
      </c>
      <c r="M284" s="35">
        <f t="shared" si="36"/>
        <v>0</v>
      </c>
      <c r="N284" s="35">
        <f t="shared" si="37"/>
        <v>0</v>
      </c>
      <c r="O284" s="35">
        <f t="shared" si="23"/>
        <v>17347200</v>
      </c>
      <c r="P284" s="35">
        <f t="shared" si="24"/>
        <v>17347200</v>
      </c>
      <c r="Q284" s="35"/>
      <c r="R284" s="35">
        <f t="shared" si="38"/>
        <v>0</v>
      </c>
      <c r="S284" s="35">
        <f t="shared" si="39"/>
        <v>0</v>
      </c>
      <c r="T284" s="35">
        <f t="shared" si="19"/>
        <v>14456000</v>
      </c>
      <c r="U284" s="37">
        <f t="shared" si="20"/>
        <v>14456000</v>
      </c>
    </row>
    <row r="285" spans="1:21" ht="14.25" x14ac:dyDescent="0.2">
      <c r="A285" s="14"/>
      <c r="J285" s="159"/>
      <c r="K285" s="34">
        <v>279</v>
      </c>
      <c r="L285" s="35">
        <f t="shared" si="18"/>
        <v>23.25</v>
      </c>
      <c r="M285" s="35">
        <f t="shared" si="36"/>
        <v>0</v>
      </c>
      <c r="N285" s="35">
        <f t="shared" si="37"/>
        <v>0</v>
      </c>
      <c r="O285" s="35">
        <f t="shared" si="23"/>
        <v>17409600</v>
      </c>
      <c r="P285" s="35">
        <f t="shared" si="24"/>
        <v>17409600</v>
      </c>
      <c r="Q285" s="35"/>
      <c r="R285" s="35">
        <f t="shared" si="38"/>
        <v>0</v>
      </c>
      <c r="S285" s="35">
        <f t="shared" si="39"/>
        <v>0</v>
      </c>
      <c r="T285" s="35">
        <f t="shared" si="19"/>
        <v>14508000</v>
      </c>
      <c r="U285" s="37">
        <f t="shared" si="20"/>
        <v>14508000</v>
      </c>
    </row>
    <row r="286" spans="1:21" ht="14.25" x14ac:dyDescent="0.2">
      <c r="A286" s="14"/>
      <c r="J286" s="159"/>
      <c r="K286" s="34">
        <v>280</v>
      </c>
      <c r="L286" s="35">
        <f t="shared" si="18"/>
        <v>23.333333333333332</v>
      </c>
      <c r="M286" s="35">
        <f t="shared" si="36"/>
        <v>0</v>
      </c>
      <c r="N286" s="35">
        <f t="shared" si="37"/>
        <v>0</v>
      </c>
      <c r="O286" s="35">
        <f t="shared" si="23"/>
        <v>17472000</v>
      </c>
      <c r="P286" s="35">
        <f t="shared" si="24"/>
        <v>17472000</v>
      </c>
      <c r="Q286" s="35"/>
      <c r="R286" s="35">
        <f t="shared" si="38"/>
        <v>0</v>
      </c>
      <c r="S286" s="35">
        <f t="shared" si="39"/>
        <v>0</v>
      </c>
      <c r="T286" s="35">
        <f t="shared" si="19"/>
        <v>14560000</v>
      </c>
      <c r="U286" s="37">
        <f t="shared" si="20"/>
        <v>14560000</v>
      </c>
    </row>
    <row r="287" spans="1:21" ht="14.25" x14ac:dyDescent="0.2">
      <c r="A287" s="14"/>
      <c r="J287" s="159"/>
      <c r="K287" s="34">
        <v>281</v>
      </c>
      <c r="L287" s="35">
        <f t="shared" si="18"/>
        <v>23.416666666666668</v>
      </c>
      <c r="M287" s="35">
        <f t="shared" si="36"/>
        <v>0</v>
      </c>
      <c r="N287" s="35">
        <f t="shared" si="37"/>
        <v>0</v>
      </c>
      <c r="O287" s="35">
        <f t="shared" si="23"/>
        <v>17534400</v>
      </c>
      <c r="P287" s="35">
        <f t="shared" si="24"/>
        <v>17534400</v>
      </c>
      <c r="Q287" s="35"/>
      <c r="R287" s="35">
        <f t="shared" si="38"/>
        <v>0</v>
      </c>
      <c r="S287" s="35">
        <f t="shared" si="39"/>
        <v>0</v>
      </c>
      <c r="T287" s="35">
        <f t="shared" si="19"/>
        <v>14612000</v>
      </c>
      <c r="U287" s="37">
        <f t="shared" si="20"/>
        <v>14612000</v>
      </c>
    </row>
    <row r="288" spans="1:21" ht="14.25" x14ac:dyDescent="0.2">
      <c r="A288" s="14"/>
      <c r="J288" s="159"/>
      <c r="K288" s="34">
        <v>282</v>
      </c>
      <c r="L288" s="35">
        <f t="shared" si="18"/>
        <v>23.5</v>
      </c>
      <c r="M288" s="35">
        <f t="shared" si="36"/>
        <v>0</v>
      </c>
      <c r="N288" s="35">
        <f t="shared" si="37"/>
        <v>0</v>
      </c>
      <c r="O288" s="35">
        <f t="shared" si="23"/>
        <v>17596800</v>
      </c>
      <c r="P288" s="35">
        <f t="shared" si="24"/>
        <v>17596800</v>
      </c>
      <c r="Q288" s="35"/>
      <c r="R288" s="35">
        <f t="shared" si="38"/>
        <v>0</v>
      </c>
      <c r="S288" s="35">
        <f t="shared" si="39"/>
        <v>0</v>
      </c>
      <c r="T288" s="35">
        <f t="shared" si="19"/>
        <v>14664000</v>
      </c>
      <c r="U288" s="37">
        <f t="shared" si="20"/>
        <v>14664000</v>
      </c>
    </row>
    <row r="289" spans="1:21" ht="14.25" x14ac:dyDescent="0.2">
      <c r="A289" s="14"/>
      <c r="J289" s="159"/>
      <c r="K289" s="34">
        <v>283</v>
      </c>
      <c r="L289" s="35">
        <f t="shared" si="18"/>
        <v>23.583333333333332</v>
      </c>
      <c r="M289" s="35">
        <f t="shared" si="36"/>
        <v>0</v>
      </c>
      <c r="N289" s="35">
        <f t="shared" si="37"/>
        <v>0</v>
      </c>
      <c r="O289" s="35">
        <f t="shared" si="23"/>
        <v>17659200</v>
      </c>
      <c r="P289" s="35">
        <f t="shared" si="24"/>
        <v>17659200</v>
      </c>
      <c r="Q289" s="35"/>
      <c r="R289" s="35">
        <f t="shared" si="38"/>
        <v>0</v>
      </c>
      <c r="S289" s="35">
        <f t="shared" si="39"/>
        <v>0</v>
      </c>
      <c r="T289" s="35">
        <f t="shared" si="19"/>
        <v>14716000</v>
      </c>
      <c r="U289" s="37">
        <f t="shared" si="20"/>
        <v>14716000</v>
      </c>
    </row>
    <row r="290" spans="1:21" ht="14.25" x14ac:dyDescent="0.2">
      <c r="A290" s="14"/>
      <c r="J290" s="159"/>
      <c r="K290" s="34">
        <v>284</v>
      </c>
      <c r="L290" s="35">
        <f t="shared" si="18"/>
        <v>23.666666666666668</v>
      </c>
      <c r="M290" s="35">
        <f t="shared" si="36"/>
        <v>0</v>
      </c>
      <c r="N290" s="35">
        <f t="shared" si="37"/>
        <v>0</v>
      </c>
      <c r="O290" s="35">
        <f t="shared" si="23"/>
        <v>17721600</v>
      </c>
      <c r="P290" s="35">
        <f t="shared" si="24"/>
        <v>17721600</v>
      </c>
      <c r="Q290" s="35"/>
      <c r="R290" s="35">
        <f t="shared" si="38"/>
        <v>0</v>
      </c>
      <c r="S290" s="35">
        <f t="shared" si="39"/>
        <v>0</v>
      </c>
      <c r="T290" s="35">
        <f t="shared" si="19"/>
        <v>14768000</v>
      </c>
      <c r="U290" s="37">
        <f t="shared" si="20"/>
        <v>14768000</v>
      </c>
    </row>
    <row r="291" spans="1:21" ht="14.25" x14ac:dyDescent="0.2">
      <c r="A291" s="14"/>
      <c r="J291" s="159"/>
      <c r="K291" s="34">
        <v>285</v>
      </c>
      <c r="L291" s="35">
        <f t="shared" si="18"/>
        <v>23.75</v>
      </c>
      <c r="M291" s="35">
        <f t="shared" si="36"/>
        <v>0</v>
      </c>
      <c r="N291" s="35">
        <f t="shared" si="37"/>
        <v>0</v>
      </c>
      <c r="O291" s="35">
        <f t="shared" si="23"/>
        <v>17784000</v>
      </c>
      <c r="P291" s="35">
        <f t="shared" si="24"/>
        <v>17784000</v>
      </c>
      <c r="Q291" s="35"/>
      <c r="R291" s="35">
        <f t="shared" si="38"/>
        <v>0</v>
      </c>
      <c r="S291" s="35">
        <f t="shared" si="39"/>
        <v>0</v>
      </c>
      <c r="T291" s="35">
        <f t="shared" si="19"/>
        <v>14820000</v>
      </c>
      <c r="U291" s="37">
        <f t="shared" si="20"/>
        <v>14820000</v>
      </c>
    </row>
    <row r="292" spans="1:21" ht="14.25" x14ac:dyDescent="0.2">
      <c r="A292" s="14"/>
      <c r="J292" s="159"/>
      <c r="K292" s="34">
        <v>286</v>
      </c>
      <c r="L292" s="35">
        <f t="shared" si="18"/>
        <v>23.833333333333332</v>
      </c>
      <c r="M292" s="35">
        <f t="shared" si="36"/>
        <v>0</v>
      </c>
      <c r="N292" s="35">
        <f t="shared" si="37"/>
        <v>0</v>
      </c>
      <c r="O292" s="35">
        <f t="shared" si="23"/>
        <v>17846400</v>
      </c>
      <c r="P292" s="35">
        <f t="shared" si="24"/>
        <v>17846400</v>
      </c>
      <c r="Q292" s="35"/>
      <c r="R292" s="35">
        <f t="shared" si="38"/>
        <v>0</v>
      </c>
      <c r="S292" s="35">
        <f t="shared" si="39"/>
        <v>0</v>
      </c>
      <c r="T292" s="35">
        <f t="shared" si="19"/>
        <v>14872000</v>
      </c>
      <c r="U292" s="37">
        <f t="shared" si="20"/>
        <v>14872000</v>
      </c>
    </row>
    <row r="293" spans="1:21" ht="14.25" x14ac:dyDescent="0.2">
      <c r="A293" s="14"/>
      <c r="J293" s="159"/>
      <c r="K293" s="34">
        <v>287</v>
      </c>
      <c r="L293" s="35">
        <f t="shared" si="18"/>
        <v>23.916666666666668</v>
      </c>
      <c r="M293" s="35">
        <f t="shared" si="36"/>
        <v>0</v>
      </c>
      <c r="N293" s="35">
        <f t="shared" si="37"/>
        <v>0</v>
      </c>
      <c r="O293" s="35">
        <f t="shared" si="23"/>
        <v>17908800</v>
      </c>
      <c r="P293" s="35">
        <f t="shared" si="24"/>
        <v>17908800</v>
      </c>
      <c r="Q293" s="35"/>
      <c r="R293" s="35">
        <f t="shared" si="38"/>
        <v>0</v>
      </c>
      <c r="S293" s="35">
        <f t="shared" si="39"/>
        <v>0</v>
      </c>
      <c r="T293" s="35">
        <f t="shared" si="19"/>
        <v>14924000</v>
      </c>
      <c r="U293" s="37">
        <f t="shared" si="20"/>
        <v>14924000</v>
      </c>
    </row>
    <row r="294" spans="1:21" ht="14.25" x14ac:dyDescent="0.2">
      <c r="A294" s="14"/>
      <c r="J294" s="159"/>
      <c r="K294" s="34">
        <v>288</v>
      </c>
      <c r="L294" s="35">
        <f t="shared" si="18"/>
        <v>24</v>
      </c>
      <c r="M294" s="35">
        <f t="shared" si="36"/>
        <v>0</v>
      </c>
      <c r="N294" s="35">
        <f t="shared" si="37"/>
        <v>0</v>
      </c>
      <c r="O294" s="35">
        <f t="shared" si="23"/>
        <v>17971200</v>
      </c>
      <c r="P294" s="35">
        <f t="shared" si="24"/>
        <v>17971200</v>
      </c>
      <c r="Q294" s="35"/>
      <c r="R294" s="35">
        <f t="shared" si="38"/>
        <v>0</v>
      </c>
      <c r="S294" s="35">
        <f t="shared" si="39"/>
        <v>0</v>
      </c>
      <c r="T294" s="35">
        <f t="shared" si="19"/>
        <v>14976000</v>
      </c>
      <c r="U294" s="37">
        <f t="shared" si="20"/>
        <v>14976000</v>
      </c>
    </row>
    <row r="295" spans="1:21" ht="14.25" x14ac:dyDescent="0.2">
      <c r="A295" s="14"/>
      <c r="J295" s="159"/>
      <c r="K295" s="39">
        <v>289</v>
      </c>
      <c r="L295" s="40">
        <f t="shared" si="18"/>
        <v>24.083333333333332</v>
      </c>
      <c r="M295" s="40">
        <f t="shared" si="36"/>
        <v>0</v>
      </c>
      <c r="N295" s="40">
        <f t="shared" si="37"/>
        <v>0</v>
      </c>
      <c r="O295" s="40">
        <f t="shared" si="23"/>
        <v>18033600</v>
      </c>
      <c r="P295" s="40">
        <f t="shared" si="24"/>
        <v>18033600</v>
      </c>
      <c r="Q295" s="40"/>
      <c r="R295" s="40">
        <f t="shared" si="38"/>
        <v>0</v>
      </c>
      <c r="S295" s="40">
        <f t="shared" si="39"/>
        <v>0</v>
      </c>
      <c r="T295" s="40">
        <f t="shared" si="19"/>
        <v>15028000</v>
      </c>
      <c r="U295" s="42">
        <f t="shared" si="20"/>
        <v>15028000</v>
      </c>
    </row>
    <row r="296" spans="1:21" ht="14.25" x14ac:dyDescent="0.2">
      <c r="A296" s="14"/>
      <c r="J296" s="159"/>
      <c r="K296" s="34">
        <v>290</v>
      </c>
      <c r="L296" s="35">
        <f t="shared" si="18"/>
        <v>24.166666666666668</v>
      </c>
      <c r="M296" s="35">
        <f t="shared" si="36"/>
        <v>0</v>
      </c>
      <c r="N296" s="35">
        <f t="shared" si="37"/>
        <v>0</v>
      </c>
      <c r="O296" s="35">
        <f t="shared" si="23"/>
        <v>18096000</v>
      </c>
      <c r="P296" s="35">
        <f t="shared" si="24"/>
        <v>18096000</v>
      </c>
      <c r="Q296" s="35"/>
      <c r="R296" s="35">
        <f t="shared" si="38"/>
        <v>0</v>
      </c>
      <c r="S296" s="35">
        <f t="shared" si="39"/>
        <v>0</v>
      </c>
      <c r="T296" s="35">
        <f t="shared" si="19"/>
        <v>15080000</v>
      </c>
      <c r="U296" s="37">
        <f t="shared" si="20"/>
        <v>15080000</v>
      </c>
    </row>
    <row r="297" spans="1:21" ht="14.25" x14ac:dyDescent="0.2">
      <c r="A297" s="14"/>
      <c r="J297" s="159"/>
      <c r="K297" s="34">
        <v>291</v>
      </c>
      <c r="L297" s="35">
        <f t="shared" ref="L297:L317" si="40">SUM(K297/12)</f>
        <v>24.25</v>
      </c>
      <c r="M297" s="35">
        <f t="shared" si="36"/>
        <v>0</v>
      </c>
      <c r="N297" s="35">
        <f t="shared" si="37"/>
        <v>0</v>
      </c>
      <c r="O297" s="35">
        <f t="shared" si="23"/>
        <v>18158400</v>
      </c>
      <c r="P297" s="35">
        <f t="shared" si="24"/>
        <v>18158400</v>
      </c>
      <c r="Q297" s="35"/>
      <c r="R297" s="35">
        <f t="shared" si="38"/>
        <v>0</v>
      </c>
      <c r="S297" s="35">
        <f t="shared" si="39"/>
        <v>0</v>
      </c>
      <c r="T297" s="35">
        <f t="shared" ref="T297:T317" si="41">SUM(K297*$E$60)</f>
        <v>15132000</v>
      </c>
      <c r="U297" s="37">
        <f t="shared" ref="U297:U317" si="42">SUM(R297+S297+T297)</f>
        <v>15132000</v>
      </c>
    </row>
    <row r="298" spans="1:21" ht="14.25" x14ac:dyDescent="0.2">
      <c r="A298" s="14"/>
      <c r="J298" s="159"/>
      <c r="K298" s="34">
        <v>292</v>
      </c>
      <c r="L298" s="35">
        <f t="shared" si="40"/>
        <v>24.333333333333332</v>
      </c>
      <c r="M298" s="35">
        <f t="shared" si="36"/>
        <v>0</v>
      </c>
      <c r="N298" s="35">
        <f t="shared" si="37"/>
        <v>0</v>
      </c>
      <c r="O298" s="35">
        <f t="shared" ref="O298:O317" si="43">SUM(K298*$E$52)</f>
        <v>18220800</v>
      </c>
      <c r="P298" s="35">
        <f t="shared" ref="P298:P317" si="44">SUM(M298+N298+O298)</f>
        <v>18220800</v>
      </c>
      <c r="Q298" s="35"/>
      <c r="R298" s="35">
        <f t="shared" si="38"/>
        <v>0</v>
      </c>
      <c r="S298" s="35">
        <f t="shared" si="39"/>
        <v>0</v>
      </c>
      <c r="T298" s="35">
        <f t="shared" si="41"/>
        <v>15184000</v>
      </c>
      <c r="U298" s="37">
        <f t="shared" si="42"/>
        <v>15184000</v>
      </c>
    </row>
    <row r="299" spans="1:21" ht="14.25" x14ac:dyDescent="0.2">
      <c r="A299" s="14"/>
      <c r="J299" s="159"/>
      <c r="K299" s="34">
        <v>293</v>
      </c>
      <c r="L299" s="35">
        <f t="shared" si="40"/>
        <v>24.416666666666668</v>
      </c>
      <c r="M299" s="35">
        <f t="shared" si="36"/>
        <v>0</v>
      </c>
      <c r="N299" s="35">
        <f t="shared" si="37"/>
        <v>0</v>
      </c>
      <c r="O299" s="35">
        <f t="shared" si="43"/>
        <v>18283200</v>
      </c>
      <c r="P299" s="35">
        <f t="shared" si="44"/>
        <v>18283200</v>
      </c>
      <c r="Q299" s="35"/>
      <c r="R299" s="35">
        <f t="shared" si="38"/>
        <v>0</v>
      </c>
      <c r="S299" s="35">
        <f t="shared" si="39"/>
        <v>0</v>
      </c>
      <c r="T299" s="35">
        <f t="shared" si="41"/>
        <v>15236000</v>
      </c>
      <c r="U299" s="37">
        <f t="shared" si="42"/>
        <v>15236000</v>
      </c>
    </row>
    <row r="300" spans="1:21" ht="14.25" x14ac:dyDescent="0.2">
      <c r="A300" s="14"/>
      <c r="J300" s="159"/>
      <c r="K300" s="34">
        <v>294</v>
      </c>
      <c r="L300" s="35">
        <f t="shared" si="40"/>
        <v>24.5</v>
      </c>
      <c r="M300" s="35">
        <f t="shared" si="36"/>
        <v>0</v>
      </c>
      <c r="N300" s="35">
        <f t="shared" si="37"/>
        <v>0</v>
      </c>
      <c r="O300" s="35">
        <f t="shared" si="43"/>
        <v>18345600</v>
      </c>
      <c r="P300" s="35">
        <f t="shared" si="44"/>
        <v>18345600</v>
      </c>
      <c r="Q300" s="35"/>
      <c r="R300" s="35">
        <f t="shared" si="38"/>
        <v>0</v>
      </c>
      <c r="S300" s="35">
        <f t="shared" si="39"/>
        <v>0</v>
      </c>
      <c r="T300" s="35">
        <f t="shared" si="41"/>
        <v>15288000</v>
      </c>
      <c r="U300" s="37">
        <f t="shared" si="42"/>
        <v>15288000</v>
      </c>
    </row>
    <row r="301" spans="1:21" ht="14.25" x14ac:dyDescent="0.2">
      <c r="A301" s="14"/>
      <c r="J301" s="159"/>
      <c r="K301" s="34">
        <v>295</v>
      </c>
      <c r="L301" s="35">
        <f t="shared" si="40"/>
        <v>24.583333333333332</v>
      </c>
      <c r="M301" s="35">
        <f t="shared" si="36"/>
        <v>0</v>
      </c>
      <c r="N301" s="35">
        <f t="shared" si="37"/>
        <v>0</v>
      </c>
      <c r="O301" s="35">
        <f t="shared" si="43"/>
        <v>18408000</v>
      </c>
      <c r="P301" s="35">
        <f t="shared" si="44"/>
        <v>18408000</v>
      </c>
      <c r="Q301" s="35"/>
      <c r="R301" s="35">
        <f t="shared" si="38"/>
        <v>0</v>
      </c>
      <c r="S301" s="35">
        <f t="shared" si="39"/>
        <v>0</v>
      </c>
      <c r="T301" s="35">
        <f t="shared" si="41"/>
        <v>15340000</v>
      </c>
      <c r="U301" s="37">
        <f t="shared" si="42"/>
        <v>15340000</v>
      </c>
    </row>
    <row r="302" spans="1:21" ht="14.25" x14ac:dyDescent="0.2">
      <c r="A302" s="14"/>
      <c r="J302" s="159"/>
      <c r="K302" s="34">
        <v>296</v>
      </c>
      <c r="L302" s="35">
        <f t="shared" si="40"/>
        <v>24.666666666666668</v>
      </c>
      <c r="M302" s="35">
        <f t="shared" si="36"/>
        <v>0</v>
      </c>
      <c r="N302" s="35">
        <f t="shared" si="37"/>
        <v>0</v>
      </c>
      <c r="O302" s="35">
        <f t="shared" si="43"/>
        <v>18470400</v>
      </c>
      <c r="P302" s="35">
        <f t="shared" si="44"/>
        <v>18470400</v>
      </c>
      <c r="Q302" s="35"/>
      <c r="R302" s="35">
        <f t="shared" si="38"/>
        <v>0</v>
      </c>
      <c r="S302" s="35">
        <f t="shared" si="39"/>
        <v>0</v>
      </c>
      <c r="T302" s="35">
        <f t="shared" si="41"/>
        <v>15392000</v>
      </c>
      <c r="U302" s="37">
        <f t="shared" si="42"/>
        <v>15392000</v>
      </c>
    </row>
    <row r="303" spans="1:21" ht="14.25" x14ac:dyDescent="0.2">
      <c r="A303" s="14"/>
      <c r="J303" s="159"/>
      <c r="K303" s="34">
        <v>297</v>
      </c>
      <c r="L303" s="35">
        <f t="shared" si="40"/>
        <v>24.75</v>
      </c>
      <c r="M303" s="35">
        <f t="shared" si="36"/>
        <v>0</v>
      </c>
      <c r="N303" s="35">
        <f t="shared" si="37"/>
        <v>0</v>
      </c>
      <c r="O303" s="35">
        <f t="shared" si="43"/>
        <v>18532800</v>
      </c>
      <c r="P303" s="35">
        <f t="shared" si="44"/>
        <v>18532800</v>
      </c>
      <c r="Q303" s="35"/>
      <c r="R303" s="35">
        <f t="shared" si="38"/>
        <v>0</v>
      </c>
      <c r="S303" s="35">
        <f t="shared" si="39"/>
        <v>0</v>
      </c>
      <c r="T303" s="35">
        <f t="shared" si="41"/>
        <v>15444000</v>
      </c>
      <c r="U303" s="37">
        <f t="shared" si="42"/>
        <v>15444000</v>
      </c>
    </row>
    <row r="304" spans="1:21" ht="14.25" x14ac:dyDescent="0.2">
      <c r="A304" s="14"/>
      <c r="J304" s="159"/>
      <c r="K304" s="34">
        <v>298</v>
      </c>
      <c r="L304" s="35">
        <f t="shared" si="40"/>
        <v>24.833333333333332</v>
      </c>
      <c r="M304" s="35">
        <f t="shared" si="36"/>
        <v>0</v>
      </c>
      <c r="N304" s="35">
        <f t="shared" si="37"/>
        <v>0</v>
      </c>
      <c r="O304" s="35">
        <f t="shared" si="43"/>
        <v>18595200</v>
      </c>
      <c r="P304" s="35">
        <f t="shared" si="44"/>
        <v>18595200</v>
      </c>
      <c r="Q304" s="35"/>
      <c r="R304" s="35">
        <f t="shared" si="38"/>
        <v>0</v>
      </c>
      <c r="S304" s="35">
        <f t="shared" si="39"/>
        <v>0</v>
      </c>
      <c r="T304" s="35">
        <f t="shared" si="41"/>
        <v>15496000</v>
      </c>
      <c r="U304" s="37">
        <f t="shared" si="42"/>
        <v>15496000</v>
      </c>
    </row>
    <row r="305" spans="1:21" ht="14.25" x14ac:dyDescent="0.2">
      <c r="A305" s="14"/>
      <c r="J305" s="159"/>
      <c r="K305" s="34">
        <v>299</v>
      </c>
      <c r="L305" s="35">
        <f t="shared" si="40"/>
        <v>24.916666666666668</v>
      </c>
      <c r="M305" s="35">
        <f t="shared" si="36"/>
        <v>0</v>
      </c>
      <c r="N305" s="35">
        <f t="shared" si="37"/>
        <v>0</v>
      </c>
      <c r="O305" s="35">
        <f t="shared" si="43"/>
        <v>18657600</v>
      </c>
      <c r="P305" s="35">
        <f t="shared" si="44"/>
        <v>18657600</v>
      </c>
      <c r="Q305" s="35"/>
      <c r="R305" s="35">
        <f t="shared" si="38"/>
        <v>0</v>
      </c>
      <c r="S305" s="35">
        <f t="shared" si="39"/>
        <v>0</v>
      </c>
      <c r="T305" s="35">
        <f t="shared" si="41"/>
        <v>15548000</v>
      </c>
      <c r="U305" s="37">
        <f t="shared" si="42"/>
        <v>15548000</v>
      </c>
    </row>
    <row r="306" spans="1:21" ht="14.25" x14ac:dyDescent="0.2">
      <c r="A306" s="14"/>
      <c r="J306" s="159"/>
      <c r="K306" s="34">
        <v>300</v>
      </c>
      <c r="L306" s="35">
        <f t="shared" si="40"/>
        <v>25</v>
      </c>
      <c r="M306" s="35">
        <f t="shared" si="36"/>
        <v>0</v>
      </c>
      <c r="N306" s="35">
        <f t="shared" si="37"/>
        <v>0</v>
      </c>
      <c r="O306" s="35">
        <f t="shared" si="43"/>
        <v>18720000</v>
      </c>
      <c r="P306" s="35">
        <f t="shared" si="44"/>
        <v>18720000</v>
      </c>
      <c r="Q306" s="35"/>
      <c r="R306" s="35">
        <f t="shared" si="38"/>
        <v>0</v>
      </c>
      <c r="S306" s="35">
        <f t="shared" si="39"/>
        <v>0</v>
      </c>
      <c r="T306" s="35">
        <f t="shared" si="41"/>
        <v>15600000</v>
      </c>
      <c r="U306" s="37">
        <f t="shared" si="42"/>
        <v>15600000</v>
      </c>
    </row>
    <row r="307" spans="1:21" ht="14.25" x14ac:dyDescent="0.2">
      <c r="A307" s="14"/>
      <c r="J307" s="159"/>
      <c r="K307" s="39">
        <v>301</v>
      </c>
      <c r="L307" s="40">
        <f t="shared" si="40"/>
        <v>25.083333333333332</v>
      </c>
      <c r="M307" s="40">
        <f t="shared" si="36"/>
        <v>0</v>
      </c>
      <c r="N307" s="40">
        <f t="shared" si="37"/>
        <v>0</v>
      </c>
      <c r="O307" s="40">
        <f t="shared" si="43"/>
        <v>18782400</v>
      </c>
      <c r="P307" s="40">
        <f t="shared" si="44"/>
        <v>18782400</v>
      </c>
      <c r="Q307" s="40"/>
      <c r="R307" s="40">
        <f t="shared" si="38"/>
        <v>0</v>
      </c>
      <c r="S307" s="40">
        <f t="shared" si="39"/>
        <v>0</v>
      </c>
      <c r="T307" s="40">
        <f t="shared" si="41"/>
        <v>15652000</v>
      </c>
      <c r="U307" s="42">
        <f t="shared" si="42"/>
        <v>15652000</v>
      </c>
    </row>
    <row r="308" spans="1:21" ht="14.25" x14ac:dyDescent="0.2">
      <c r="A308" s="14"/>
      <c r="J308" s="159"/>
      <c r="K308" s="34">
        <v>302</v>
      </c>
      <c r="L308" s="35">
        <f t="shared" si="40"/>
        <v>25.166666666666668</v>
      </c>
      <c r="M308" s="35">
        <f t="shared" si="36"/>
        <v>0</v>
      </c>
      <c r="N308" s="35">
        <f t="shared" si="37"/>
        <v>0</v>
      </c>
      <c r="O308" s="35">
        <f t="shared" si="43"/>
        <v>18844800</v>
      </c>
      <c r="P308" s="35">
        <f t="shared" si="44"/>
        <v>18844800</v>
      </c>
      <c r="Q308" s="35"/>
      <c r="R308" s="35">
        <f t="shared" si="38"/>
        <v>0</v>
      </c>
      <c r="S308" s="35">
        <f t="shared" si="39"/>
        <v>0</v>
      </c>
      <c r="T308" s="35">
        <f t="shared" si="41"/>
        <v>15704000</v>
      </c>
      <c r="U308" s="37">
        <f t="shared" si="42"/>
        <v>15704000</v>
      </c>
    </row>
    <row r="309" spans="1:21" ht="14.25" x14ac:dyDescent="0.2">
      <c r="A309" s="14"/>
      <c r="J309" s="159"/>
      <c r="K309" s="34">
        <v>303</v>
      </c>
      <c r="L309" s="35">
        <f t="shared" si="40"/>
        <v>25.25</v>
      </c>
      <c r="M309" s="35">
        <f t="shared" si="36"/>
        <v>0</v>
      </c>
      <c r="N309" s="35">
        <f t="shared" si="37"/>
        <v>0</v>
      </c>
      <c r="O309" s="35">
        <f t="shared" si="43"/>
        <v>18907200</v>
      </c>
      <c r="P309" s="35">
        <f t="shared" si="44"/>
        <v>18907200</v>
      </c>
      <c r="Q309" s="35"/>
      <c r="R309" s="35">
        <f t="shared" si="38"/>
        <v>0</v>
      </c>
      <c r="S309" s="35">
        <f t="shared" si="39"/>
        <v>0</v>
      </c>
      <c r="T309" s="35">
        <f t="shared" si="41"/>
        <v>15756000</v>
      </c>
      <c r="U309" s="37">
        <f t="shared" si="42"/>
        <v>15756000</v>
      </c>
    </row>
    <row r="310" spans="1:21" ht="14.25" x14ac:dyDescent="0.2">
      <c r="A310" s="14"/>
      <c r="J310" s="159"/>
      <c r="K310" s="34">
        <v>304</v>
      </c>
      <c r="L310" s="35">
        <f t="shared" si="40"/>
        <v>25.333333333333332</v>
      </c>
      <c r="M310" s="35">
        <f t="shared" si="36"/>
        <v>0</v>
      </c>
      <c r="N310" s="35">
        <f t="shared" si="37"/>
        <v>0</v>
      </c>
      <c r="O310" s="35">
        <f t="shared" si="43"/>
        <v>18969600</v>
      </c>
      <c r="P310" s="35">
        <f t="shared" si="44"/>
        <v>18969600</v>
      </c>
      <c r="Q310" s="35"/>
      <c r="R310" s="35">
        <f t="shared" si="38"/>
        <v>0</v>
      </c>
      <c r="S310" s="35">
        <f t="shared" si="39"/>
        <v>0</v>
      </c>
      <c r="T310" s="35">
        <f t="shared" si="41"/>
        <v>15808000</v>
      </c>
      <c r="U310" s="37">
        <f t="shared" si="42"/>
        <v>15808000</v>
      </c>
    </row>
    <row r="311" spans="1:21" ht="14.25" x14ac:dyDescent="0.2">
      <c r="A311" s="14"/>
      <c r="J311" s="159"/>
      <c r="K311" s="34">
        <v>305</v>
      </c>
      <c r="L311" s="35">
        <f t="shared" si="40"/>
        <v>25.416666666666668</v>
      </c>
      <c r="M311" s="35">
        <f t="shared" si="36"/>
        <v>0</v>
      </c>
      <c r="N311" s="35">
        <f t="shared" si="37"/>
        <v>0</v>
      </c>
      <c r="O311" s="35">
        <f t="shared" si="43"/>
        <v>19032000</v>
      </c>
      <c r="P311" s="35">
        <f t="shared" si="44"/>
        <v>19032000</v>
      </c>
      <c r="Q311" s="35"/>
      <c r="R311" s="35">
        <f t="shared" si="38"/>
        <v>0</v>
      </c>
      <c r="S311" s="35">
        <f t="shared" si="39"/>
        <v>0</v>
      </c>
      <c r="T311" s="35">
        <f t="shared" si="41"/>
        <v>15860000</v>
      </c>
      <c r="U311" s="37">
        <f t="shared" si="42"/>
        <v>15860000</v>
      </c>
    </row>
    <row r="312" spans="1:21" ht="14.25" x14ac:dyDescent="0.2">
      <c r="A312" s="14"/>
      <c r="J312" s="159"/>
      <c r="K312" s="34">
        <v>306</v>
      </c>
      <c r="L312" s="35">
        <f t="shared" si="40"/>
        <v>25.5</v>
      </c>
      <c r="M312" s="35">
        <f t="shared" si="36"/>
        <v>0</v>
      </c>
      <c r="N312" s="35">
        <f t="shared" si="37"/>
        <v>0</v>
      </c>
      <c r="O312" s="35">
        <f t="shared" si="43"/>
        <v>19094400</v>
      </c>
      <c r="P312" s="35">
        <f t="shared" si="44"/>
        <v>19094400</v>
      </c>
      <c r="Q312" s="35"/>
      <c r="R312" s="35">
        <f t="shared" si="38"/>
        <v>0</v>
      </c>
      <c r="S312" s="35">
        <f t="shared" si="39"/>
        <v>0</v>
      </c>
      <c r="T312" s="35">
        <f t="shared" si="41"/>
        <v>15912000</v>
      </c>
      <c r="U312" s="37">
        <f t="shared" si="42"/>
        <v>15912000</v>
      </c>
    </row>
    <row r="313" spans="1:21" ht="14.25" x14ac:dyDescent="0.2">
      <c r="A313" s="14"/>
      <c r="J313" s="159"/>
      <c r="K313" s="34">
        <v>307</v>
      </c>
      <c r="L313" s="35">
        <f t="shared" si="40"/>
        <v>25.583333333333332</v>
      </c>
      <c r="M313" s="35">
        <f t="shared" si="36"/>
        <v>0</v>
      </c>
      <c r="N313" s="35">
        <f t="shared" si="37"/>
        <v>0</v>
      </c>
      <c r="O313" s="35">
        <f t="shared" si="43"/>
        <v>19156800</v>
      </c>
      <c r="P313" s="35">
        <f t="shared" si="44"/>
        <v>19156800</v>
      </c>
      <c r="Q313" s="35"/>
      <c r="R313" s="35">
        <f t="shared" si="38"/>
        <v>0</v>
      </c>
      <c r="S313" s="35">
        <f t="shared" si="39"/>
        <v>0</v>
      </c>
      <c r="T313" s="35">
        <f t="shared" si="41"/>
        <v>15964000</v>
      </c>
      <c r="U313" s="37">
        <f t="shared" si="42"/>
        <v>15964000</v>
      </c>
    </row>
    <row r="314" spans="1:21" ht="14.25" x14ac:dyDescent="0.2">
      <c r="A314" s="14"/>
      <c r="J314" s="159"/>
      <c r="K314" s="34">
        <v>308</v>
      </c>
      <c r="L314" s="35">
        <f t="shared" si="40"/>
        <v>25.666666666666668</v>
      </c>
      <c r="M314" s="35">
        <f t="shared" si="36"/>
        <v>0</v>
      </c>
      <c r="N314" s="35">
        <f t="shared" si="37"/>
        <v>0</v>
      </c>
      <c r="O314" s="35">
        <f t="shared" si="43"/>
        <v>19219200</v>
      </c>
      <c r="P314" s="35">
        <f t="shared" si="44"/>
        <v>19219200</v>
      </c>
      <c r="Q314" s="35"/>
      <c r="R314" s="35">
        <f t="shared" si="38"/>
        <v>0</v>
      </c>
      <c r="S314" s="35">
        <f t="shared" si="39"/>
        <v>0</v>
      </c>
      <c r="T314" s="35">
        <f t="shared" si="41"/>
        <v>16016000</v>
      </c>
      <c r="U314" s="37">
        <f t="shared" si="42"/>
        <v>16016000</v>
      </c>
    </row>
    <row r="315" spans="1:21" ht="14.25" x14ac:dyDescent="0.2">
      <c r="A315" s="14"/>
      <c r="J315" s="159"/>
      <c r="K315" s="34">
        <v>309</v>
      </c>
      <c r="L315" s="35">
        <f t="shared" si="40"/>
        <v>25.75</v>
      </c>
      <c r="M315" s="35">
        <f t="shared" si="36"/>
        <v>0</v>
      </c>
      <c r="N315" s="35">
        <f t="shared" si="37"/>
        <v>0</v>
      </c>
      <c r="O315" s="35">
        <f t="shared" si="43"/>
        <v>19281600</v>
      </c>
      <c r="P315" s="35">
        <f t="shared" si="44"/>
        <v>19281600</v>
      </c>
      <c r="Q315" s="35"/>
      <c r="R315" s="35">
        <f t="shared" si="38"/>
        <v>0</v>
      </c>
      <c r="S315" s="35">
        <f t="shared" si="39"/>
        <v>0</v>
      </c>
      <c r="T315" s="35">
        <f t="shared" si="41"/>
        <v>16068000</v>
      </c>
      <c r="U315" s="37">
        <f t="shared" si="42"/>
        <v>16068000</v>
      </c>
    </row>
    <row r="316" spans="1:21" ht="14.25" x14ac:dyDescent="0.2">
      <c r="A316" s="14"/>
      <c r="J316" s="159"/>
      <c r="K316" s="34">
        <v>310</v>
      </c>
      <c r="L316" s="35">
        <f t="shared" si="40"/>
        <v>25.833333333333332</v>
      </c>
      <c r="M316" s="35">
        <f t="shared" si="36"/>
        <v>0</v>
      </c>
      <c r="N316" s="35">
        <f t="shared" si="37"/>
        <v>0</v>
      </c>
      <c r="O316" s="35">
        <f t="shared" si="43"/>
        <v>19344000</v>
      </c>
      <c r="P316" s="35">
        <f t="shared" si="44"/>
        <v>19344000</v>
      </c>
      <c r="Q316" s="35"/>
      <c r="R316" s="35">
        <f t="shared" si="38"/>
        <v>0</v>
      </c>
      <c r="S316" s="35">
        <f t="shared" si="39"/>
        <v>0</v>
      </c>
      <c r="T316" s="35">
        <f t="shared" si="41"/>
        <v>16120000</v>
      </c>
      <c r="U316" s="37">
        <f t="shared" si="42"/>
        <v>16120000</v>
      </c>
    </row>
    <row r="317" spans="1:21" ht="14.25" x14ac:dyDescent="0.2">
      <c r="A317" s="14"/>
      <c r="J317" s="159"/>
      <c r="K317" s="34">
        <v>311</v>
      </c>
      <c r="L317" s="35">
        <f t="shared" si="40"/>
        <v>25.916666666666668</v>
      </c>
      <c r="M317" s="35">
        <f t="shared" si="36"/>
        <v>0</v>
      </c>
      <c r="N317" s="35">
        <f t="shared" si="37"/>
        <v>0</v>
      </c>
      <c r="O317" s="35">
        <f t="shared" si="43"/>
        <v>19406400</v>
      </c>
      <c r="P317" s="35">
        <f t="shared" si="44"/>
        <v>19406400</v>
      </c>
      <c r="Q317" s="35"/>
      <c r="R317" s="35">
        <f t="shared" si="38"/>
        <v>0</v>
      </c>
      <c r="S317" s="35">
        <f t="shared" si="39"/>
        <v>0</v>
      </c>
      <c r="T317" s="35">
        <f t="shared" si="41"/>
        <v>16172000</v>
      </c>
      <c r="U317" s="37">
        <f t="shared" si="42"/>
        <v>16172000</v>
      </c>
    </row>
    <row r="318" spans="1:21" ht="14.25" x14ac:dyDescent="0.2">
      <c r="A318" s="14"/>
      <c r="J318" s="159"/>
      <c r="K318" s="34">
        <v>312</v>
      </c>
      <c r="L318" s="35">
        <f t="shared" ref="L318:L366" si="45">SUM(K318/12)</f>
        <v>26</v>
      </c>
      <c r="M318" s="35">
        <f t="shared" si="36"/>
        <v>0</v>
      </c>
      <c r="N318" s="35">
        <f t="shared" si="37"/>
        <v>0</v>
      </c>
      <c r="O318" s="35">
        <f t="shared" ref="O318:O366" si="46">SUM(K318*$E$52)</f>
        <v>19468800</v>
      </c>
      <c r="P318" s="35">
        <f t="shared" ref="P318:P366" si="47">SUM(M318+N318+O318)</f>
        <v>19468800</v>
      </c>
      <c r="Q318" s="35"/>
      <c r="R318" s="35">
        <f t="shared" si="38"/>
        <v>0</v>
      </c>
      <c r="S318" s="35">
        <f t="shared" si="39"/>
        <v>0</v>
      </c>
      <c r="T318" s="35">
        <f t="shared" ref="T318:T366" si="48">SUM(K318*$E$60)</f>
        <v>16224000</v>
      </c>
      <c r="U318" s="37">
        <f t="shared" ref="U318:U366" si="49">SUM(R318+S318+T318)</f>
        <v>16224000</v>
      </c>
    </row>
    <row r="319" spans="1:21" ht="14.25" x14ac:dyDescent="0.2">
      <c r="A319" s="14"/>
      <c r="J319" s="159"/>
      <c r="K319" s="39">
        <v>313</v>
      </c>
      <c r="L319" s="40">
        <f t="shared" si="45"/>
        <v>26.083333333333332</v>
      </c>
      <c r="M319" s="40">
        <f t="shared" si="36"/>
        <v>0</v>
      </c>
      <c r="N319" s="40">
        <f t="shared" si="37"/>
        <v>0</v>
      </c>
      <c r="O319" s="40">
        <f t="shared" si="46"/>
        <v>19531200</v>
      </c>
      <c r="P319" s="40">
        <f t="shared" si="47"/>
        <v>19531200</v>
      </c>
      <c r="Q319" s="40"/>
      <c r="R319" s="40">
        <f t="shared" si="38"/>
        <v>0</v>
      </c>
      <c r="S319" s="40">
        <f t="shared" si="39"/>
        <v>0</v>
      </c>
      <c r="T319" s="40">
        <f t="shared" si="48"/>
        <v>16276000</v>
      </c>
      <c r="U319" s="42">
        <f t="shared" si="49"/>
        <v>16276000</v>
      </c>
    </row>
    <row r="320" spans="1:21" ht="14.25" x14ac:dyDescent="0.2">
      <c r="A320" s="14"/>
      <c r="J320" s="159"/>
      <c r="K320" s="34">
        <v>314</v>
      </c>
      <c r="L320" s="35">
        <f t="shared" si="45"/>
        <v>26.166666666666668</v>
      </c>
      <c r="M320" s="35">
        <f t="shared" si="36"/>
        <v>0</v>
      </c>
      <c r="N320" s="35">
        <f t="shared" si="37"/>
        <v>0</v>
      </c>
      <c r="O320" s="35">
        <f t="shared" si="46"/>
        <v>19593600</v>
      </c>
      <c r="P320" s="35">
        <f t="shared" si="47"/>
        <v>19593600</v>
      </c>
      <c r="Q320" s="35"/>
      <c r="R320" s="35">
        <f t="shared" si="38"/>
        <v>0</v>
      </c>
      <c r="S320" s="35">
        <f t="shared" si="39"/>
        <v>0</v>
      </c>
      <c r="T320" s="35">
        <f t="shared" si="48"/>
        <v>16328000</v>
      </c>
      <c r="U320" s="37">
        <f t="shared" si="49"/>
        <v>16328000</v>
      </c>
    </row>
    <row r="321" spans="1:21" ht="14.25" x14ac:dyDescent="0.2">
      <c r="A321" s="14"/>
      <c r="J321" s="159"/>
      <c r="K321" s="34">
        <v>315</v>
      </c>
      <c r="L321" s="35">
        <f t="shared" si="45"/>
        <v>26.25</v>
      </c>
      <c r="M321" s="35">
        <f t="shared" si="36"/>
        <v>0</v>
      </c>
      <c r="N321" s="35">
        <f t="shared" si="37"/>
        <v>0</v>
      </c>
      <c r="O321" s="35">
        <f t="shared" si="46"/>
        <v>19656000</v>
      </c>
      <c r="P321" s="35">
        <f t="shared" si="47"/>
        <v>19656000</v>
      </c>
      <c r="Q321" s="35"/>
      <c r="R321" s="35">
        <f t="shared" si="38"/>
        <v>0</v>
      </c>
      <c r="S321" s="35">
        <f t="shared" si="39"/>
        <v>0</v>
      </c>
      <c r="T321" s="35">
        <f t="shared" si="48"/>
        <v>16380000</v>
      </c>
      <c r="U321" s="37">
        <f t="shared" si="49"/>
        <v>16380000</v>
      </c>
    </row>
    <row r="322" spans="1:21" ht="14.25" x14ac:dyDescent="0.2">
      <c r="A322" s="14"/>
      <c r="J322" s="159"/>
      <c r="K322" s="34">
        <v>316</v>
      </c>
      <c r="L322" s="35">
        <f t="shared" si="45"/>
        <v>26.333333333333332</v>
      </c>
      <c r="M322" s="35">
        <f t="shared" si="36"/>
        <v>0</v>
      </c>
      <c r="N322" s="35">
        <f t="shared" si="37"/>
        <v>0</v>
      </c>
      <c r="O322" s="35">
        <f t="shared" si="46"/>
        <v>19718400</v>
      </c>
      <c r="P322" s="35">
        <f t="shared" si="47"/>
        <v>19718400</v>
      </c>
      <c r="Q322" s="35"/>
      <c r="R322" s="35">
        <f t="shared" si="38"/>
        <v>0</v>
      </c>
      <c r="S322" s="35">
        <f t="shared" si="39"/>
        <v>0</v>
      </c>
      <c r="T322" s="35">
        <f t="shared" si="48"/>
        <v>16432000</v>
      </c>
      <c r="U322" s="37">
        <f t="shared" si="49"/>
        <v>16432000</v>
      </c>
    </row>
    <row r="323" spans="1:21" ht="14.25" x14ac:dyDescent="0.2">
      <c r="A323" s="14"/>
      <c r="J323" s="159"/>
      <c r="K323" s="34">
        <v>317</v>
      </c>
      <c r="L323" s="35">
        <f t="shared" si="45"/>
        <v>26.416666666666668</v>
      </c>
      <c r="M323" s="35">
        <f t="shared" si="36"/>
        <v>0</v>
      </c>
      <c r="N323" s="35">
        <f t="shared" si="37"/>
        <v>0</v>
      </c>
      <c r="O323" s="35">
        <f t="shared" si="46"/>
        <v>19780800</v>
      </c>
      <c r="P323" s="35">
        <f t="shared" si="47"/>
        <v>19780800</v>
      </c>
      <c r="Q323" s="35"/>
      <c r="R323" s="35">
        <f t="shared" si="38"/>
        <v>0</v>
      </c>
      <c r="S323" s="35">
        <f t="shared" si="39"/>
        <v>0</v>
      </c>
      <c r="T323" s="35">
        <f t="shared" si="48"/>
        <v>16484000</v>
      </c>
      <c r="U323" s="37">
        <f t="shared" si="49"/>
        <v>16484000</v>
      </c>
    </row>
    <row r="324" spans="1:21" ht="14.25" x14ac:dyDescent="0.2">
      <c r="A324" s="14"/>
      <c r="J324" s="159"/>
      <c r="K324" s="34">
        <v>318</v>
      </c>
      <c r="L324" s="35">
        <f t="shared" si="45"/>
        <v>26.5</v>
      </c>
      <c r="M324" s="35">
        <f t="shared" si="36"/>
        <v>0</v>
      </c>
      <c r="N324" s="35">
        <f t="shared" si="37"/>
        <v>0</v>
      </c>
      <c r="O324" s="35">
        <f t="shared" si="46"/>
        <v>19843200</v>
      </c>
      <c r="P324" s="35">
        <f t="shared" si="47"/>
        <v>19843200</v>
      </c>
      <c r="Q324" s="35"/>
      <c r="R324" s="35">
        <f t="shared" si="38"/>
        <v>0</v>
      </c>
      <c r="S324" s="35">
        <f t="shared" si="39"/>
        <v>0</v>
      </c>
      <c r="T324" s="35">
        <f t="shared" si="48"/>
        <v>16536000</v>
      </c>
      <c r="U324" s="37">
        <f t="shared" si="49"/>
        <v>16536000</v>
      </c>
    </row>
    <row r="325" spans="1:21" ht="14.25" x14ac:dyDescent="0.2">
      <c r="A325" s="14"/>
      <c r="J325" s="159"/>
      <c r="K325" s="34">
        <v>319</v>
      </c>
      <c r="L325" s="35">
        <f t="shared" si="45"/>
        <v>26.583333333333332</v>
      </c>
      <c r="M325" s="35">
        <f t="shared" si="36"/>
        <v>0</v>
      </c>
      <c r="N325" s="35">
        <f t="shared" si="37"/>
        <v>0</v>
      </c>
      <c r="O325" s="35">
        <f t="shared" si="46"/>
        <v>19905600</v>
      </c>
      <c r="P325" s="35">
        <f t="shared" si="47"/>
        <v>19905600</v>
      </c>
      <c r="Q325" s="35"/>
      <c r="R325" s="35">
        <f t="shared" si="38"/>
        <v>0</v>
      </c>
      <c r="S325" s="35">
        <f t="shared" si="39"/>
        <v>0</v>
      </c>
      <c r="T325" s="35">
        <f t="shared" si="48"/>
        <v>16588000</v>
      </c>
      <c r="U325" s="37">
        <f t="shared" si="49"/>
        <v>16588000</v>
      </c>
    </row>
    <row r="326" spans="1:21" ht="14.25" x14ac:dyDescent="0.2">
      <c r="A326" s="14"/>
      <c r="J326" s="159"/>
      <c r="K326" s="34">
        <v>320</v>
      </c>
      <c r="L326" s="35">
        <f t="shared" si="45"/>
        <v>26.666666666666668</v>
      </c>
      <c r="M326" s="35">
        <f t="shared" si="36"/>
        <v>0</v>
      </c>
      <c r="N326" s="35">
        <f t="shared" si="37"/>
        <v>0</v>
      </c>
      <c r="O326" s="35">
        <f t="shared" si="46"/>
        <v>19968000</v>
      </c>
      <c r="P326" s="35">
        <f t="shared" si="47"/>
        <v>19968000</v>
      </c>
      <c r="Q326" s="35"/>
      <c r="R326" s="35">
        <f t="shared" si="38"/>
        <v>0</v>
      </c>
      <c r="S326" s="35">
        <f t="shared" si="39"/>
        <v>0</v>
      </c>
      <c r="T326" s="35">
        <f t="shared" si="48"/>
        <v>16640000</v>
      </c>
      <c r="U326" s="37">
        <f t="shared" si="49"/>
        <v>16640000</v>
      </c>
    </row>
    <row r="327" spans="1:21" ht="14.25" x14ac:dyDescent="0.2">
      <c r="A327" s="14"/>
      <c r="J327" s="159"/>
      <c r="K327" s="34">
        <v>321</v>
      </c>
      <c r="L327" s="35">
        <f t="shared" si="45"/>
        <v>26.75</v>
      </c>
      <c r="M327" s="35">
        <f t="shared" si="36"/>
        <v>0</v>
      </c>
      <c r="N327" s="35">
        <f t="shared" si="37"/>
        <v>0</v>
      </c>
      <c r="O327" s="35">
        <f t="shared" si="46"/>
        <v>20030400</v>
      </c>
      <c r="P327" s="35">
        <f t="shared" si="47"/>
        <v>20030400</v>
      </c>
      <c r="Q327" s="35"/>
      <c r="R327" s="35">
        <f t="shared" si="38"/>
        <v>0</v>
      </c>
      <c r="S327" s="35">
        <f t="shared" si="39"/>
        <v>0</v>
      </c>
      <c r="T327" s="35">
        <f t="shared" si="48"/>
        <v>16692000</v>
      </c>
      <c r="U327" s="37">
        <f t="shared" si="49"/>
        <v>16692000</v>
      </c>
    </row>
    <row r="328" spans="1:21" ht="14.25" x14ac:dyDescent="0.2">
      <c r="A328" s="14"/>
      <c r="J328" s="159"/>
      <c r="K328" s="34">
        <v>322</v>
      </c>
      <c r="L328" s="35">
        <f t="shared" si="45"/>
        <v>26.833333333333332</v>
      </c>
      <c r="M328" s="35">
        <f t="shared" si="36"/>
        <v>0</v>
      </c>
      <c r="N328" s="35">
        <f t="shared" si="37"/>
        <v>0</v>
      </c>
      <c r="O328" s="35">
        <f t="shared" si="46"/>
        <v>20092800</v>
      </c>
      <c r="P328" s="35">
        <f t="shared" si="47"/>
        <v>20092800</v>
      </c>
      <c r="Q328" s="35"/>
      <c r="R328" s="35">
        <f t="shared" si="38"/>
        <v>0</v>
      </c>
      <c r="S328" s="35">
        <f t="shared" si="39"/>
        <v>0</v>
      </c>
      <c r="T328" s="35">
        <f t="shared" si="48"/>
        <v>16744000</v>
      </c>
      <c r="U328" s="37">
        <f t="shared" si="49"/>
        <v>16744000</v>
      </c>
    </row>
    <row r="329" spans="1:21" ht="14.25" x14ac:dyDescent="0.2">
      <c r="A329" s="14"/>
      <c r="J329" s="159"/>
      <c r="K329" s="34">
        <v>323</v>
      </c>
      <c r="L329" s="35">
        <f t="shared" si="45"/>
        <v>26.916666666666668</v>
      </c>
      <c r="M329" s="35">
        <f t="shared" ref="M329:M366" si="50">SUM((1*$E$19)+M328)</f>
        <v>0</v>
      </c>
      <c r="N329" s="35">
        <f t="shared" ref="N329:N366" si="51">SUM((1*$E$21)+N328)</f>
        <v>0</v>
      </c>
      <c r="O329" s="35">
        <f t="shared" si="46"/>
        <v>20155200</v>
      </c>
      <c r="P329" s="35">
        <f t="shared" si="47"/>
        <v>20155200</v>
      </c>
      <c r="Q329" s="35"/>
      <c r="R329" s="35">
        <f t="shared" ref="R329:R366" si="52">SUM((1*$E$35)+R328)</f>
        <v>0</v>
      </c>
      <c r="S329" s="35">
        <f t="shared" ref="S329:S366" si="53">SUM((1*$E$37)+S328)</f>
        <v>0</v>
      </c>
      <c r="T329" s="35">
        <f t="shared" si="48"/>
        <v>16796000</v>
      </c>
      <c r="U329" s="37">
        <f t="shared" si="49"/>
        <v>16796000</v>
      </c>
    </row>
    <row r="330" spans="1:21" ht="14.25" x14ac:dyDescent="0.2">
      <c r="A330" s="14"/>
      <c r="J330" s="159"/>
      <c r="K330" s="34">
        <v>324</v>
      </c>
      <c r="L330" s="35">
        <f t="shared" si="45"/>
        <v>27</v>
      </c>
      <c r="M330" s="35">
        <f t="shared" si="50"/>
        <v>0</v>
      </c>
      <c r="N330" s="35">
        <f t="shared" si="51"/>
        <v>0</v>
      </c>
      <c r="O330" s="35">
        <f t="shared" si="46"/>
        <v>20217600</v>
      </c>
      <c r="P330" s="35">
        <f t="shared" si="47"/>
        <v>20217600</v>
      </c>
      <c r="Q330" s="35"/>
      <c r="R330" s="35">
        <f t="shared" si="52"/>
        <v>0</v>
      </c>
      <c r="S330" s="35">
        <f t="shared" si="53"/>
        <v>0</v>
      </c>
      <c r="T330" s="35">
        <f t="shared" si="48"/>
        <v>16848000</v>
      </c>
      <c r="U330" s="37">
        <f t="shared" si="49"/>
        <v>16848000</v>
      </c>
    </row>
    <row r="331" spans="1:21" ht="14.25" x14ac:dyDescent="0.2">
      <c r="A331" s="14"/>
      <c r="J331" s="159"/>
      <c r="K331" s="39">
        <v>325</v>
      </c>
      <c r="L331" s="40">
        <f t="shared" si="45"/>
        <v>27.083333333333332</v>
      </c>
      <c r="M331" s="40">
        <f t="shared" si="50"/>
        <v>0</v>
      </c>
      <c r="N331" s="40">
        <f t="shared" si="51"/>
        <v>0</v>
      </c>
      <c r="O331" s="40">
        <f t="shared" si="46"/>
        <v>20280000</v>
      </c>
      <c r="P331" s="40">
        <f t="shared" si="47"/>
        <v>20280000</v>
      </c>
      <c r="Q331" s="40"/>
      <c r="R331" s="40">
        <f t="shared" si="52"/>
        <v>0</v>
      </c>
      <c r="S331" s="40">
        <f t="shared" si="53"/>
        <v>0</v>
      </c>
      <c r="T331" s="40">
        <f t="shared" si="48"/>
        <v>16900000</v>
      </c>
      <c r="U331" s="42">
        <f t="shared" si="49"/>
        <v>16900000</v>
      </c>
    </row>
    <row r="332" spans="1:21" ht="14.25" x14ac:dyDescent="0.2">
      <c r="A332" s="14"/>
      <c r="J332" s="159"/>
      <c r="K332" s="34">
        <v>326</v>
      </c>
      <c r="L332" s="35">
        <f t="shared" si="45"/>
        <v>27.166666666666668</v>
      </c>
      <c r="M332" s="35">
        <f t="shared" si="50"/>
        <v>0</v>
      </c>
      <c r="N332" s="35">
        <f t="shared" si="51"/>
        <v>0</v>
      </c>
      <c r="O332" s="35">
        <f t="shared" si="46"/>
        <v>20342400</v>
      </c>
      <c r="P332" s="35">
        <f t="shared" si="47"/>
        <v>20342400</v>
      </c>
      <c r="Q332" s="35"/>
      <c r="R332" s="35">
        <f t="shared" si="52"/>
        <v>0</v>
      </c>
      <c r="S332" s="35">
        <f t="shared" si="53"/>
        <v>0</v>
      </c>
      <c r="T332" s="35">
        <f t="shared" si="48"/>
        <v>16952000</v>
      </c>
      <c r="U332" s="37">
        <f t="shared" si="49"/>
        <v>16952000</v>
      </c>
    </row>
    <row r="333" spans="1:21" ht="14.25" x14ac:dyDescent="0.2">
      <c r="A333" s="14"/>
      <c r="J333" s="159"/>
      <c r="K333" s="34">
        <v>327</v>
      </c>
      <c r="L333" s="35">
        <f t="shared" si="45"/>
        <v>27.25</v>
      </c>
      <c r="M333" s="35">
        <f t="shared" si="50"/>
        <v>0</v>
      </c>
      <c r="N333" s="35">
        <f t="shared" si="51"/>
        <v>0</v>
      </c>
      <c r="O333" s="35">
        <f t="shared" si="46"/>
        <v>20404800</v>
      </c>
      <c r="P333" s="35">
        <f t="shared" si="47"/>
        <v>20404800</v>
      </c>
      <c r="Q333" s="35"/>
      <c r="R333" s="35">
        <f t="shared" si="52"/>
        <v>0</v>
      </c>
      <c r="S333" s="35">
        <f t="shared" si="53"/>
        <v>0</v>
      </c>
      <c r="T333" s="35">
        <f t="shared" si="48"/>
        <v>17004000</v>
      </c>
      <c r="U333" s="37">
        <f t="shared" si="49"/>
        <v>17004000</v>
      </c>
    </row>
    <row r="334" spans="1:21" ht="14.25" x14ac:dyDescent="0.2">
      <c r="A334" s="14"/>
      <c r="J334" s="159"/>
      <c r="K334" s="34">
        <v>328</v>
      </c>
      <c r="L334" s="35">
        <f t="shared" si="45"/>
        <v>27.333333333333332</v>
      </c>
      <c r="M334" s="35">
        <f t="shared" si="50"/>
        <v>0</v>
      </c>
      <c r="N334" s="35">
        <f t="shared" si="51"/>
        <v>0</v>
      </c>
      <c r="O334" s="35">
        <f t="shared" si="46"/>
        <v>20467200</v>
      </c>
      <c r="P334" s="35">
        <f t="shared" si="47"/>
        <v>20467200</v>
      </c>
      <c r="Q334" s="35"/>
      <c r="R334" s="35">
        <f t="shared" si="52"/>
        <v>0</v>
      </c>
      <c r="S334" s="35">
        <f t="shared" si="53"/>
        <v>0</v>
      </c>
      <c r="T334" s="35">
        <f t="shared" si="48"/>
        <v>17056000</v>
      </c>
      <c r="U334" s="37">
        <f t="shared" si="49"/>
        <v>17056000</v>
      </c>
    </row>
    <row r="335" spans="1:21" ht="14.25" x14ac:dyDescent="0.2">
      <c r="A335" s="14"/>
      <c r="J335" s="159"/>
      <c r="K335" s="34">
        <v>329</v>
      </c>
      <c r="L335" s="35">
        <f t="shared" si="45"/>
        <v>27.416666666666668</v>
      </c>
      <c r="M335" s="35">
        <f t="shared" si="50"/>
        <v>0</v>
      </c>
      <c r="N335" s="35">
        <f t="shared" si="51"/>
        <v>0</v>
      </c>
      <c r="O335" s="35">
        <f t="shared" si="46"/>
        <v>20529600</v>
      </c>
      <c r="P335" s="35">
        <f t="shared" si="47"/>
        <v>20529600</v>
      </c>
      <c r="Q335" s="35"/>
      <c r="R335" s="35">
        <f t="shared" si="52"/>
        <v>0</v>
      </c>
      <c r="S335" s="35">
        <f t="shared" si="53"/>
        <v>0</v>
      </c>
      <c r="T335" s="35">
        <f t="shared" si="48"/>
        <v>17108000</v>
      </c>
      <c r="U335" s="37">
        <f t="shared" si="49"/>
        <v>17108000</v>
      </c>
    </row>
    <row r="336" spans="1:21" ht="14.25" x14ac:dyDescent="0.2">
      <c r="A336" s="14"/>
      <c r="J336" s="159"/>
      <c r="K336" s="34">
        <v>330</v>
      </c>
      <c r="L336" s="35">
        <f t="shared" si="45"/>
        <v>27.5</v>
      </c>
      <c r="M336" s="35">
        <f t="shared" si="50"/>
        <v>0</v>
      </c>
      <c r="N336" s="35">
        <f t="shared" si="51"/>
        <v>0</v>
      </c>
      <c r="O336" s="35">
        <f t="shared" si="46"/>
        <v>20592000</v>
      </c>
      <c r="P336" s="35">
        <f t="shared" si="47"/>
        <v>20592000</v>
      </c>
      <c r="Q336" s="35"/>
      <c r="R336" s="35">
        <f t="shared" si="52"/>
        <v>0</v>
      </c>
      <c r="S336" s="35">
        <f t="shared" si="53"/>
        <v>0</v>
      </c>
      <c r="T336" s="35">
        <f t="shared" si="48"/>
        <v>17160000</v>
      </c>
      <c r="U336" s="37">
        <f t="shared" si="49"/>
        <v>17160000</v>
      </c>
    </row>
    <row r="337" spans="1:21" ht="14.25" x14ac:dyDescent="0.2">
      <c r="A337" s="14"/>
      <c r="J337" s="159"/>
      <c r="K337" s="34">
        <v>331</v>
      </c>
      <c r="L337" s="35">
        <f t="shared" si="45"/>
        <v>27.583333333333332</v>
      </c>
      <c r="M337" s="35">
        <f t="shared" si="50"/>
        <v>0</v>
      </c>
      <c r="N337" s="35">
        <f t="shared" si="51"/>
        <v>0</v>
      </c>
      <c r="O337" s="35">
        <f t="shared" si="46"/>
        <v>20654400</v>
      </c>
      <c r="P337" s="35">
        <f t="shared" si="47"/>
        <v>20654400</v>
      </c>
      <c r="Q337" s="35"/>
      <c r="R337" s="35">
        <f t="shared" si="52"/>
        <v>0</v>
      </c>
      <c r="S337" s="35">
        <f t="shared" si="53"/>
        <v>0</v>
      </c>
      <c r="T337" s="35">
        <f t="shared" si="48"/>
        <v>17212000</v>
      </c>
      <c r="U337" s="37">
        <f t="shared" si="49"/>
        <v>17212000</v>
      </c>
    </row>
    <row r="338" spans="1:21" ht="14.25" x14ac:dyDescent="0.2">
      <c r="A338" s="14"/>
      <c r="J338" s="159"/>
      <c r="K338" s="34">
        <v>332</v>
      </c>
      <c r="L338" s="35">
        <f t="shared" si="45"/>
        <v>27.666666666666668</v>
      </c>
      <c r="M338" s="35">
        <f t="shared" si="50"/>
        <v>0</v>
      </c>
      <c r="N338" s="35">
        <f t="shared" si="51"/>
        <v>0</v>
      </c>
      <c r="O338" s="35">
        <f t="shared" si="46"/>
        <v>20716800</v>
      </c>
      <c r="P338" s="35">
        <f t="shared" si="47"/>
        <v>20716800</v>
      </c>
      <c r="Q338" s="35"/>
      <c r="R338" s="35">
        <f t="shared" si="52"/>
        <v>0</v>
      </c>
      <c r="S338" s="35">
        <f t="shared" si="53"/>
        <v>0</v>
      </c>
      <c r="T338" s="35">
        <f t="shared" si="48"/>
        <v>17264000</v>
      </c>
      <c r="U338" s="37">
        <f t="shared" si="49"/>
        <v>17264000</v>
      </c>
    </row>
    <row r="339" spans="1:21" ht="14.25" x14ac:dyDescent="0.2">
      <c r="A339" s="14"/>
      <c r="J339" s="159"/>
      <c r="K339" s="34">
        <v>333</v>
      </c>
      <c r="L339" s="35">
        <f t="shared" si="45"/>
        <v>27.75</v>
      </c>
      <c r="M339" s="35">
        <f t="shared" si="50"/>
        <v>0</v>
      </c>
      <c r="N339" s="35">
        <f t="shared" si="51"/>
        <v>0</v>
      </c>
      <c r="O339" s="35">
        <f t="shared" si="46"/>
        <v>20779200</v>
      </c>
      <c r="P339" s="35">
        <f t="shared" si="47"/>
        <v>20779200</v>
      </c>
      <c r="Q339" s="35"/>
      <c r="R339" s="35">
        <f t="shared" si="52"/>
        <v>0</v>
      </c>
      <c r="S339" s="35">
        <f t="shared" si="53"/>
        <v>0</v>
      </c>
      <c r="T339" s="35">
        <f t="shared" si="48"/>
        <v>17316000</v>
      </c>
      <c r="U339" s="37">
        <f t="shared" si="49"/>
        <v>17316000</v>
      </c>
    </row>
    <row r="340" spans="1:21" ht="14.25" x14ac:dyDescent="0.2">
      <c r="A340" s="14"/>
      <c r="J340" s="159"/>
      <c r="K340" s="34">
        <v>334</v>
      </c>
      <c r="L340" s="35">
        <f t="shared" si="45"/>
        <v>27.833333333333332</v>
      </c>
      <c r="M340" s="35">
        <f t="shared" si="50"/>
        <v>0</v>
      </c>
      <c r="N340" s="35">
        <f t="shared" si="51"/>
        <v>0</v>
      </c>
      <c r="O340" s="35">
        <f t="shared" si="46"/>
        <v>20841600</v>
      </c>
      <c r="P340" s="35">
        <f t="shared" si="47"/>
        <v>20841600</v>
      </c>
      <c r="Q340" s="35"/>
      <c r="R340" s="35">
        <f t="shared" si="52"/>
        <v>0</v>
      </c>
      <c r="S340" s="35">
        <f t="shared" si="53"/>
        <v>0</v>
      </c>
      <c r="T340" s="35">
        <f t="shared" si="48"/>
        <v>17368000</v>
      </c>
      <c r="U340" s="37">
        <f t="shared" si="49"/>
        <v>17368000</v>
      </c>
    </row>
    <row r="341" spans="1:21" ht="14.25" x14ac:dyDescent="0.2">
      <c r="A341" s="14"/>
      <c r="J341" s="159"/>
      <c r="K341" s="34">
        <v>335</v>
      </c>
      <c r="L341" s="35">
        <f t="shared" si="45"/>
        <v>27.916666666666668</v>
      </c>
      <c r="M341" s="35">
        <f t="shared" si="50"/>
        <v>0</v>
      </c>
      <c r="N341" s="35">
        <f t="shared" si="51"/>
        <v>0</v>
      </c>
      <c r="O341" s="35">
        <f t="shared" si="46"/>
        <v>20904000</v>
      </c>
      <c r="P341" s="35">
        <f t="shared" si="47"/>
        <v>20904000</v>
      </c>
      <c r="Q341" s="35"/>
      <c r="R341" s="35">
        <f t="shared" si="52"/>
        <v>0</v>
      </c>
      <c r="S341" s="35">
        <f t="shared" si="53"/>
        <v>0</v>
      </c>
      <c r="T341" s="35">
        <f t="shared" si="48"/>
        <v>17420000</v>
      </c>
      <c r="U341" s="37">
        <f t="shared" si="49"/>
        <v>17420000</v>
      </c>
    </row>
    <row r="342" spans="1:21" ht="14.25" x14ac:dyDescent="0.2">
      <c r="A342" s="14"/>
      <c r="J342" s="159"/>
      <c r="K342" s="34">
        <v>336</v>
      </c>
      <c r="L342" s="35">
        <f t="shared" si="45"/>
        <v>28</v>
      </c>
      <c r="M342" s="35">
        <f t="shared" si="50"/>
        <v>0</v>
      </c>
      <c r="N342" s="35">
        <f t="shared" si="51"/>
        <v>0</v>
      </c>
      <c r="O342" s="35">
        <f t="shared" si="46"/>
        <v>20966400</v>
      </c>
      <c r="P342" s="35">
        <f t="shared" si="47"/>
        <v>20966400</v>
      </c>
      <c r="Q342" s="35"/>
      <c r="R342" s="35">
        <f t="shared" si="52"/>
        <v>0</v>
      </c>
      <c r="S342" s="35">
        <f t="shared" si="53"/>
        <v>0</v>
      </c>
      <c r="T342" s="35">
        <f t="shared" si="48"/>
        <v>17472000</v>
      </c>
      <c r="U342" s="37">
        <f t="shared" si="49"/>
        <v>17472000</v>
      </c>
    </row>
    <row r="343" spans="1:21" ht="14.25" x14ac:dyDescent="0.2">
      <c r="A343" s="14"/>
      <c r="J343" s="159"/>
      <c r="K343" s="39">
        <v>337</v>
      </c>
      <c r="L343" s="40">
        <f t="shared" si="45"/>
        <v>28.083333333333332</v>
      </c>
      <c r="M343" s="40">
        <f t="shared" si="50"/>
        <v>0</v>
      </c>
      <c r="N343" s="40">
        <f t="shared" si="51"/>
        <v>0</v>
      </c>
      <c r="O343" s="40">
        <f t="shared" si="46"/>
        <v>21028800</v>
      </c>
      <c r="P343" s="40">
        <f t="shared" si="47"/>
        <v>21028800</v>
      </c>
      <c r="Q343" s="40"/>
      <c r="R343" s="40">
        <f t="shared" si="52"/>
        <v>0</v>
      </c>
      <c r="S343" s="40">
        <f t="shared" si="53"/>
        <v>0</v>
      </c>
      <c r="T343" s="40">
        <f t="shared" si="48"/>
        <v>17524000</v>
      </c>
      <c r="U343" s="42">
        <f t="shared" si="49"/>
        <v>17524000</v>
      </c>
    </row>
    <row r="344" spans="1:21" ht="14.25" x14ac:dyDescent="0.2">
      <c r="A344" s="14"/>
      <c r="J344" s="159"/>
      <c r="K344" s="34">
        <v>338</v>
      </c>
      <c r="L344" s="35">
        <f t="shared" si="45"/>
        <v>28.166666666666668</v>
      </c>
      <c r="M344" s="35">
        <f t="shared" si="50"/>
        <v>0</v>
      </c>
      <c r="N344" s="35">
        <f t="shared" si="51"/>
        <v>0</v>
      </c>
      <c r="O344" s="35">
        <f t="shared" si="46"/>
        <v>21091200</v>
      </c>
      <c r="P344" s="35">
        <f t="shared" si="47"/>
        <v>21091200</v>
      </c>
      <c r="Q344" s="35"/>
      <c r="R344" s="35">
        <f t="shared" si="52"/>
        <v>0</v>
      </c>
      <c r="S344" s="35">
        <f t="shared" si="53"/>
        <v>0</v>
      </c>
      <c r="T344" s="35">
        <f t="shared" si="48"/>
        <v>17576000</v>
      </c>
      <c r="U344" s="37">
        <f t="shared" si="49"/>
        <v>17576000</v>
      </c>
    </row>
    <row r="345" spans="1:21" ht="14.25" x14ac:dyDescent="0.2">
      <c r="A345" s="14"/>
      <c r="J345" s="159"/>
      <c r="K345" s="34">
        <v>339</v>
      </c>
      <c r="L345" s="35">
        <f t="shared" si="45"/>
        <v>28.25</v>
      </c>
      <c r="M345" s="35">
        <f t="shared" si="50"/>
        <v>0</v>
      </c>
      <c r="N345" s="35">
        <f t="shared" si="51"/>
        <v>0</v>
      </c>
      <c r="O345" s="35">
        <f t="shared" si="46"/>
        <v>21153600</v>
      </c>
      <c r="P345" s="35">
        <f t="shared" si="47"/>
        <v>21153600</v>
      </c>
      <c r="Q345" s="35"/>
      <c r="R345" s="35">
        <f t="shared" si="52"/>
        <v>0</v>
      </c>
      <c r="S345" s="35">
        <f t="shared" si="53"/>
        <v>0</v>
      </c>
      <c r="T345" s="35">
        <f t="shared" si="48"/>
        <v>17628000</v>
      </c>
      <c r="U345" s="37">
        <f t="shared" si="49"/>
        <v>17628000</v>
      </c>
    </row>
    <row r="346" spans="1:21" ht="14.25" x14ac:dyDescent="0.2">
      <c r="A346" s="14"/>
      <c r="J346" s="159"/>
      <c r="K346" s="34">
        <v>340</v>
      </c>
      <c r="L346" s="35">
        <f t="shared" si="45"/>
        <v>28.333333333333332</v>
      </c>
      <c r="M346" s="35">
        <f t="shared" si="50"/>
        <v>0</v>
      </c>
      <c r="N346" s="35">
        <f t="shared" si="51"/>
        <v>0</v>
      </c>
      <c r="O346" s="35">
        <f t="shared" si="46"/>
        <v>21216000</v>
      </c>
      <c r="P346" s="35">
        <f t="shared" si="47"/>
        <v>21216000</v>
      </c>
      <c r="Q346" s="35"/>
      <c r="R346" s="35">
        <f t="shared" si="52"/>
        <v>0</v>
      </c>
      <c r="S346" s="35">
        <f t="shared" si="53"/>
        <v>0</v>
      </c>
      <c r="T346" s="35">
        <f t="shared" si="48"/>
        <v>17680000</v>
      </c>
      <c r="U346" s="37">
        <f t="shared" si="49"/>
        <v>17680000</v>
      </c>
    </row>
    <row r="347" spans="1:21" ht="14.25" x14ac:dyDescent="0.2">
      <c r="A347" s="14"/>
      <c r="J347" s="159"/>
      <c r="K347" s="34">
        <v>341</v>
      </c>
      <c r="L347" s="35">
        <f t="shared" si="45"/>
        <v>28.416666666666668</v>
      </c>
      <c r="M347" s="35">
        <f t="shared" si="50"/>
        <v>0</v>
      </c>
      <c r="N347" s="35">
        <f t="shared" si="51"/>
        <v>0</v>
      </c>
      <c r="O347" s="35">
        <f t="shared" si="46"/>
        <v>21278400</v>
      </c>
      <c r="P347" s="35">
        <f t="shared" si="47"/>
        <v>21278400</v>
      </c>
      <c r="Q347" s="35"/>
      <c r="R347" s="35">
        <f t="shared" si="52"/>
        <v>0</v>
      </c>
      <c r="S347" s="35">
        <f t="shared" si="53"/>
        <v>0</v>
      </c>
      <c r="T347" s="35">
        <f t="shared" si="48"/>
        <v>17732000</v>
      </c>
      <c r="U347" s="37">
        <f t="shared" si="49"/>
        <v>17732000</v>
      </c>
    </row>
    <row r="348" spans="1:21" ht="14.25" x14ac:dyDescent="0.2">
      <c r="A348" s="14"/>
      <c r="J348" s="159"/>
      <c r="K348" s="34">
        <v>342</v>
      </c>
      <c r="L348" s="35">
        <f t="shared" si="45"/>
        <v>28.5</v>
      </c>
      <c r="M348" s="35">
        <f t="shared" si="50"/>
        <v>0</v>
      </c>
      <c r="N348" s="35">
        <f t="shared" si="51"/>
        <v>0</v>
      </c>
      <c r="O348" s="35">
        <f t="shared" si="46"/>
        <v>21340800</v>
      </c>
      <c r="P348" s="35">
        <f t="shared" si="47"/>
        <v>21340800</v>
      </c>
      <c r="Q348" s="35"/>
      <c r="R348" s="35">
        <f t="shared" si="52"/>
        <v>0</v>
      </c>
      <c r="S348" s="35">
        <f t="shared" si="53"/>
        <v>0</v>
      </c>
      <c r="T348" s="35">
        <f t="shared" si="48"/>
        <v>17784000</v>
      </c>
      <c r="U348" s="37">
        <f t="shared" si="49"/>
        <v>17784000</v>
      </c>
    </row>
    <row r="349" spans="1:21" ht="14.25" x14ac:dyDescent="0.2">
      <c r="A349" s="14"/>
      <c r="J349" s="159"/>
      <c r="K349" s="34">
        <v>343</v>
      </c>
      <c r="L349" s="35">
        <f t="shared" si="45"/>
        <v>28.583333333333332</v>
      </c>
      <c r="M349" s="35">
        <f t="shared" si="50"/>
        <v>0</v>
      </c>
      <c r="N349" s="35">
        <f t="shared" si="51"/>
        <v>0</v>
      </c>
      <c r="O349" s="35">
        <f t="shared" si="46"/>
        <v>21403200</v>
      </c>
      <c r="P349" s="35">
        <f t="shared" si="47"/>
        <v>21403200</v>
      </c>
      <c r="Q349" s="35"/>
      <c r="R349" s="35">
        <f t="shared" si="52"/>
        <v>0</v>
      </c>
      <c r="S349" s="35">
        <f t="shared" si="53"/>
        <v>0</v>
      </c>
      <c r="T349" s="35">
        <f t="shared" si="48"/>
        <v>17836000</v>
      </c>
      <c r="U349" s="37">
        <f t="shared" si="49"/>
        <v>17836000</v>
      </c>
    </row>
    <row r="350" spans="1:21" ht="14.25" x14ac:dyDescent="0.2">
      <c r="A350" s="14"/>
      <c r="J350" s="159"/>
      <c r="K350" s="34">
        <v>344</v>
      </c>
      <c r="L350" s="35">
        <f t="shared" si="45"/>
        <v>28.666666666666668</v>
      </c>
      <c r="M350" s="35">
        <f t="shared" si="50"/>
        <v>0</v>
      </c>
      <c r="N350" s="35">
        <f t="shared" si="51"/>
        <v>0</v>
      </c>
      <c r="O350" s="35">
        <f t="shared" si="46"/>
        <v>21465600</v>
      </c>
      <c r="P350" s="35">
        <f t="shared" si="47"/>
        <v>21465600</v>
      </c>
      <c r="Q350" s="35"/>
      <c r="R350" s="35">
        <f t="shared" si="52"/>
        <v>0</v>
      </c>
      <c r="S350" s="35">
        <f t="shared" si="53"/>
        <v>0</v>
      </c>
      <c r="T350" s="35">
        <f t="shared" si="48"/>
        <v>17888000</v>
      </c>
      <c r="U350" s="37">
        <f t="shared" si="49"/>
        <v>17888000</v>
      </c>
    </row>
    <row r="351" spans="1:21" ht="14.25" x14ac:dyDescent="0.2">
      <c r="A351" s="14"/>
      <c r="J351" s="159"/>
      <c r="K351" s="34">
        <v>345</v>
      </c>
      <c r="L351" s="35">
        <f t="shared" si="45"/>
        <v>28.75</v>
      </c>
      <c r="M351" s="35">
        <f t="shared" si="50"/>
        <v>0</v>
      </c>
      <c r="N351" s="35">
        <f t="shared" si="51"/>
        <v>0</v>
      </c>
      <c r="O351" s="35">
        <f t="shared" si="46"/>
        <v>21528000</v>
      </c>
      <c r="P351" s="35">
        <f t="shared" si="47"/>
        <v>21528000</v>
      </c>
      <c r="Q351" s="35"/>
      <c r="R351" s="35">
        <f t="shared" si="52"/>
        <v>0</v>
      </c>
      <c r="S351" s="35">
        <f t="shared" si="53"/>
        <v>0</v>
      </c>
      <c r="T351" s="35">
        <f t="shared" si="48"/>
        <v>17940000</v>
      </c>
      <c r="U351" s="37">
        <f t="shared" si="49"/>
        <v>17940000</v>
      </c>
    </row>
    <row r="352" spans="1:21" ht="14.25" x14ac:dyDescent="0.2">
      <c r="A352" s="14"/>
      <c r="J352" s="159"/>
      <c r="K352" s="34">
        <v>346</v>
      </c>
      <c r="L352" s="35">
        <f t="shared" si="45"/>
        <v>28.833333333333332</v>
      </c>
      <c r="M352" s="35">
        <f t="shared" si="50"/>
        <v>0</v>
      </c>
      <c r="N352" s="35">
        <f t="shared" si="51"/>
        <v>0</v>
      </c>
      <c r="O352" s="35">
        <f t="shared" si="46"/>
        <v>21590400</v>
      </c>
      <c r="P352" s="35">
        <f t="shared" si="47"/>
        <v>21590400</v>
      </c>
      <c r="Q352" s="35"/>
      <c r="R352" s="35">
        <f t="shared" si="52"/>
        <v>0</v>
      </c>
      <c r="S352" s="35">
        <f t="shared" si="53"/>
        <v>0</v>
      </c>
      <c r="T352" s="35">
        <f t="shared" si="48"/>
        <v>17992000</v>
      </c>
      <c r="U352" s="37">
        <f t="shared" si="49"/>
        <v>17992000</v>
      </c>
    </row>
    <row r="353" spans="1:21" ht="14.25" x14ac:dyDescent="0.2">
      <c r="A353" s="14"/>
      <c r="J353" s="159"/>
      <c r="K353" s="34">
        <v>347</v>
      </c>
      <c r="L353" s="35">
        <f t="shared" si="45"/>
        <v>28.916666666666668</v>
      </c>
      <c r="M353" s="35">
        <f t="shared" si="50"/>
        <v>0</v>
      </c>
      <c r="N353" s="35">
        <f t="shared" si="51"/>
        <v>0</v>
      </c>
      <c r="O353" s="35">
        <f t="shared" si="46"/>
        <v>21652800</v>
      </c>
      <c r="P353" s="35">
        <f t="shared" si="47"/>
        <v>21652800</v>
      </c>
      <c r="Q353" s="35"/>
      <c r="R353" s="35">
        <f t="shared" si="52"/>
        <v>0</v>
      </c>
      <c r="S353" s="35">
        <f t="shared" si="53"/>
        <v>0</v>
      </c>
      <c r="T353" s="35">
        <f t="shared" si="48"/>
        <v>18044000</v>
      </c>
      <c r="U353" s="37">
        <f t="shared" si="49"/>
        <v>18044000</v>
      </c>
    </row>
    <row r="354" spans="1:21" ht="14.25" x14ac:dyDescent="0.2">
      <c r="A354" s="14"/>
      <c r="J354" s="159"/>
      <c r="K354" s="34">
        <v>348</v>
      </c>
      <c r="L354" s="35">
        <f t="shared" si="45"/>
        <v>29</v>
      </c>
      <c r="M354" s="35">
        <f t="shared" si="50"/>
        <v>0</v>
      </c>
      <c r="N354" s="35">
        <f t="shared" si="51"/>
        <v>0</v>
      </c>
      <c r="O354" s="35">
        <f t="shared" si="46"/>
        <v>21715200</v>
      </c>
      <c r="P354" s="35">
        <f t="shared" si="47"/>
        <v>21715200</v>
      </c>
      <c r="Q354" s="35"/>
      <c r="R354" s="35">
        <f t="shared" si="52"/>
        <v>0</v>
      </c>
      <c r="S354" s="35">
        <f t="shared" si="53"/>
        <v>0</v>
      </c>
      <c r="T354" s="35">
        <f t="shared" si="48"/>
        <v>18096000</v>
      </c>
      <c r="U354" s="37">
        <f t="shared" si="49"/>
        <v>18096000</v>
      </c>
    </row>
    <row r="355" spans="1:21" ht="14.25" x14ac:dyDescent="0.2">
      <c r="A355" s="14"/>
      <c r="J355" s="159"/>
      <c r="K355" s="39">
        <v>349</v>
      </c>
      <c r="L355" s="40">
        <f t="shared" si="45"/>
        <v>29.083333333333332</v>
      </c>
      <c r="M355" s="40">
        <f t="shared" si="50"/>
        <v>0</v>
      </c>
      <c r="N355" s="40">
        <f t="shared" si="51"/>
        <v>0</v>
      </c>
      <c r="O355" s="40">
        <f t="shared" si="46"/>
        <v>21777600</v>
      </c>
      <c r="P355" s="40">
        <f t="shared" si="47"/>
        <v>21777600</v>
      </c>
      <c r="Q355" s="40"/>
      <c r="R355" s="40">
        <f t="shared" si="52"/>
        <v>0</v>
      </c>
      <c r="S355" s="40">
        <f t="shared" si="53"/>
        <v>0</v>
      </c>
      <c r="T355" s="40">
        <f t="shared" si="48"/>
        <v>18148000</v>
      </c>
      <c r="U355" s="42">
        <f t="shared" si="49"/>
        <v>18148000</v>
      </c>
    </row>
    <row r="356" spans="1:21" ht="14.25" x14ac:dyDescent="0.2">
      <c r="A356" s="14"/>
      <c r="J356" s="159"/>
      <c r="K356" s="34">
        <v>350</v>
      </c>
      <c r="L356" s="35">
        <f t="shared" si="45"/>
        <v>29.166666666666668</v>
      </c>
      <c r="M356" s="35">
        <f t="shared" si="50"/>
        <v>0</v>
      </c>
      <c r="N356" s="35">
        <f t="shared" si="51"/>
        <v>0</v>
      </c>
      <c r="O356" s="35">
        <f t="shared" si="46"/>
        <v>21840000</v>
      </c>
      <c r="P356" s="35">
        <f t="shared" si="47"/>
        <v>21840000</v>
      </c>
      <c r="Q356" s="35"/>
      <c r="R356" s="35">
        <f t="shared" si="52"/>
        <v>0</v>
      </c>
      <c r="S356" s="35">
        <f t="shared" si="53"/>
        <v>0</v>
      </c>
      <c r="T356" s="35">
        <f t="shared" si="48"/>
        <v>18200000</v>
      </c>
      <c r="U356" s="37">
        <f t="shared" si="49"/>
        <v>18200000</v>
      </c>
    </row>
    <row r="357" spans="1:21" ht="14.25" x14ac:dyDescent="0.2">
      <c r="A357" s="14"/>
      <c r="J357" s="159"/>
      <c r="K357" s="34">
        <v>351</v>
      </c>
      <c r="L357" s="35">
        <f t="shared" si="45"/>
        <v>29.25</v>
      </c>
      <c r="M357" s="35">
        <f t="shared" si="50"/>
        <v>0</v>
      </c>
      <c r="N357" s="35">
        <f t="shared" si="51"/>
        <v>0</v>
      </c>
      <c r="O357" s="35">
        <f t="shared" si="46"/>
        <v>21902400</v>
      </c>
      <c r="P357" s="35">
        <f t="shared" si="47"/>
        <v>21902400</v>
      </c>
      <c r="Q357" s="35"/>
      <c r="R357" s="35">
        <f t="shared" si="52"/>
        <v>0</v>
      </c>
      <c r="S357" s="35">
        <f t="shared" si="53"/>
        <v>0</v>
      </c>
      <c r="T357" s="35">
        <f t="shared" si="48"/>
        <v>18252000</v>
      </c>
      <c r="U357" s="37">
        <f t="shared" si="49"/>
        <v>18252000</v>
      </c>
    </row>
    <row r="358" spans="1:21" ht="14.25" x14ac:dyDescent="0.2">
      <c r="A358" s="14"/>
      <c r="J358" s="159"/>
      <c r="K358" s="34">
        <v>352</v>
      </c>
      <c r="L358" s="35">
        <f t="shared" si="45"/>
        <v>29.333333333333332</v>
      </c>
      <c r="M358" s="35">
        <f t="shared" si="50"/>
        <v>0</v>
      </c>
      <c r="N358" s="35">
        <f t="shared" si="51"/>
        <v>0</v>
      </c>
      <c r="O358" s="35">
        <f t="shared" si="46"/>
        <v>21964800</v>
      </c>
      <c r="P358" s="35">
        <f t="shared" si="47"/>
        <v>21964800</v>
      </c>
      <c r="Q358" s="35"/>
      <c r="R358" s="35">
        <f t="shared" si="52"/>
        <v>0</v>
      </c>
      <c r="S358" s="35">
        <f t="shared" si="53"/>
        <v>0</v>
      </c>
      <c r="T358" s="35">
        <f t="shared" si="48"/>
        <v>18304000</v>
      </c>
      <c r="U358" s="37">
        <f t="shared" si="49"/>
        <v>18304000</v>
      </c>
    </row>
    <row r="359" spans="1:21" ht="14.25" x14ac:dyDescent="0.2">
      <c r="A359" s="14"/>
      <c r="J359" s="159"/>
      <c r="K359" s="34">
        <v>353</v>
      </c>
      <c r="L359" s="35">
        <f t="shared" si="45"/>
        <v>29.416666666666668</v>
      </c>
      <c r="M359" s="35">
        <f t="shared" si="50"/>
        <v>0</v>
      </c>
      <c r="N359" s="35">
        <f t="shared" si="51"/>
        <v>0</v>
      </c>
      <c r="O359" s="35">
        <f t="shared" si="46"/>
        <v>22027200</v>
      </c>
      <c r="P359" s="35">
        <f t="shared" si="47"/>
        <v>22027200</v>
      </c>
      <c r="Q359" s="35"/>
      <c r="R359" s="35">
        <f t="shared" si="52"/>
        <v>0</v>
      </c>
      <c r="S359" s="35">
        <f t="shared" si="53"/>
        <v>0</v>
      </c>
      <c r="T359" s="35">
        <f t="shared" si="48"/>
        <v>18356000</v>
      </c>
      <c r="U359" s="37">
        <f t="shared" si="49"/>
        <v>18356000</v>
      </c>
    </row>
    <row r="360" spans="1:21" ht="14.25" x14ac:dyDescent="0.2">
      <c r="A360" s="14"/>
      <c r="J360" s="159"/>
      <c r="K360" s="34">
        <v>354</v>
      </c>
      <c r="L360" s="35">
        <f t="shared" si="45"/>
        <v>29.5</v>
      </c>
      <c r="M360" s="35">
        <f t="shared" si="50"/>
        <v>0</v>
      </c>
      <c r="N360" s="35">
        <f t="shared" si="51"/>
        <v>0</v>
      </c>
      <c r="O360" s="35">
        <f t="shared" si="46"/>
        <v>22089600</v>
      </c>
      <c r="P360" s="35">
        <f t="shared" si="47"/>
        <v>22089600</v>
      </c>
      <c r="Q360" s="35"/>
      <c r="R360" s="35">
        <f t="shared" si="52"/>
        <v>0</v>
      </c>
      <c r="S360" s="35">
        <f t="shared" si="53"/>
        <v>0</v>
      </c>
      <c r="T360" s="35">
        <f t="shared" si="48"/>
        <v>18408000</v>
      </c>
      <c r="U360" s="37">
        <f t="shared" si="49"/>
        <v>18408000</v>
      </c>
    </row>
    <row r="361" spans="1:21" ht="14.25" x14ac:dyDescent="0.2">
      <c r="A361" s="14"/>
      <c r="J361" s="159"/>
      <c r="K361" s="34">
        <v>355</v>
      </c>
      <c r="L361" s="35">
        <f t="shared" si="45"/>
        <v>29.583333333333332</v>
      </c>
      <c r="M361" s="35">
        <f t="shared" si="50"/>
        <v>0</v>
      </c>
      <c r="N361" s="35">
        <f t="shared" si="51"/>
        <v>0</v>
      </c>
      <c r="O361" s="35">
        <f t="shared" si="46"/>
        <v>22152000</v>
      </c>
      <c r="P361" s="35">
        <f t="shared" si="47"/>
        <v>22152000</v>
      </c>
      <c r="Q361" s="35"/>
      <c r="R361" s="35">
        <f t="shared" si="52"/>
        <v>0</v>
      </c>
      <c r="S361" s="35">
        <f t="shared" si="53"/>
        <v>0</v>
      </c>
      <c r="T361" s="35">
        <f t="shared" si="48"/>
        <v>18460000</v>
      </c>
      <c r="U361" s="37">
        <f t="shared" si="49"/>
        <v>18460000</v>
      </c>
    </row>
    <row r="362" spans="1:21" ht="14.25" x14ac:dyDescent="0.2">
      <c r="A362" s="14"/>
      <c r="J362" s="159"/>
      <c r="K362" s="34">
        <v>356</v>
      </c>
      <c r="L362" s="35">
        <f t="shared" si="45"/>
        <v>29.666666666666668</v>
      </c>
      <c r="M362" s="35">
        <f t="shared" si="50"/>
        <v>0</v>
      </c>
      <c r="N362" s="35">
        <f t="shared" si="51"/>
        <v>0</v>
      </c>
      <c r="O362" s="35">
        <f t="shared" si="46"/>
        <v>22214400</v>
      </c>
      <c r="P362" s="35">
        <f t="shared" si="47"/>
        <v>22214400</v>
      </c>
      <c r="Q362" s="35"/>
      <c r="R362" s="35">
        <f t="shared" si="52"/>
        <v>0</v>
      </c>
      <c r="S362" s="35">
        <f t="shared" si="53"/>
        <v>0</v>
      </c>
      <c r="T362" s="35">
        <f t="shared" si="48"/>
        <v>18512000</v>
      </c>
      <c r="U362" s="37">
        <f t="shared" si="49"/>
        <v>18512000</v>
      </c>
    </row>
    <row r="363" spans="1:21" ht="14.25" x14ac:dyDescent="0.2">
      <c r="A363" s="14"/>
      <c r="J363" s="159"/>
      <c r="K363" s="34">
        <v>357</v>
      </c>
      <c r="L363" s="35">
        <f t="shared" si="45"/>
        <v>29.75</v>
      </c>
      <c r="M363" s="35">
        <f t="shared" si="50"/>
        <v>0</v>
      </c>
      <c r="N363" s="35">
        <f t="shared" si="51"/>
        <v>0</v>
      </c>
      <c r="O363" s="35">
        <f t="shared" si="46"/>
        <v>22276800</v>
      </c>
      <c r="P363" s="35">
        <f t="shared" si="47"/>
        <v>22276800</v>
      </c>
      <c r="Q363" s="35"/>
      <c r="R363" s="35">
        <f t="shared" si="52"/>
        <v>0</v>
      </c>
      <c r="S363" s="35">
        <f t="shared" si="53"/>
        <v>0</v>
      </c>
      <c r="T363" s="35">
        <f t="shared" si="48"/>
        <v>18564000</v>
      </c>
      <c r="U363" s="37">
        <f t="shared" si="49"/>
        <v>18564000</v>
      </c>
    </row>
    <row r="364" spans="1:21" ht="14.25" x14ac:dyDescent="0.2">
      <c r="A364" s="14"/>
      <c r="J364" s="159"/>
      <c r="K364" s="34">
        <v>358</v>
      </c>
      <c r="L364" s="35">
        <f t="shared" si="45"/>
        <v>29.833333333333332</v>
      </c>
      <c r="M364" s="35">
        <f t="shared" si="50"/>
        <v>0</v>
      </c>
      <c r="N364" s="35">
        <f t="shared" si="51"/>
        <v>0</v>
      </c>
      <c r="O364" s="35">
        <f t="shared" si="46"/>
        <v>22339200</v>
      </c>
      <c r="P364" s="35">
        <f t="shared" si="47"/>
        <v>22339200</v>
      </c>
      <c r="Q364" s="35"/>
      <c r="R364" s="35">
        <f t="shared" si="52"/>
        <v>0</v>
      </c>
      <c r="S364" s="35">
        <f t="shared" si="53"/>
        <v>0</v>
      </c>
      <c r="T364" s="35">
        <f t="shared" si="48"/>
        <v>18616000</v>
      </c>
      <c r="U364" s="37">
        <f t="shared" si="49"/>
        <v>18616000</v>
      </c>
    </row>
    <row r="365" spans="1:21" ht="14.25" x14ac:dyDescent="0.2">
      <c r="A365" s="14"/>
      <c r="J365" s="159"/>
      <c r="K365" s="34">
        <v>359</v>
      </c>
      <c r="L365" s="35">
        <f t="shared" si="45"/>
        <v>29.916666666666668</v>
      </c>
      <c r="M365" s="35">
        <f t="shared" si="50"/>
        <v>0</v>
      </c>
      <c r="N365" s="35">
        <f t="shared" si="51"/>
        <v>0</v>
      </c>
      <c r="O365" s="35">
        <f t="shared" si="46"/>
        <v>22401600</v>
      </c>
      <c r="P365" s="35">
        <f t="shared" si="47"/>
        <v>22401600</v>
      </c>
      <c r="Q365" s="35"/>
      <c r="R365" s="35">
        <f t="shared" si="52"/>
        <v>0</v>
      </c>
      <c r="S365" s="35">
        <f t="shared" si="53"/>
        <v>0</v>
      </c>
      <c r="T365" s="35">
        <f t="shared" si="48"/>
        <v>18668000</v>
      </c>
      <c r="U365" s="37">
        <f t="shared" si="49"/>
        <v>18668000</v>
      </c>
    </row>
    <row r="366" spans="1:21" ht="14.25" customHeight="1" thickBot="1" x14ac:dyDescent="0.25">
      <c r="A366" s="14"/>
      <c r="J366" s="164"/>
      <c r="K366" s="166">
        <v>360</v>
      </c>
      <c r="L366" s="49">
        <f t="shared" si="45"/>
        <v>30</v>
      </c>
      <c r="M366" s="49">
        <f t="shared" si="50"/>
        <v>0</v>
      </c>
      <c r="N366" s="49">
        <f t="shared" si="51"/>
        <v>0</v>
      </c>
      <c r="O366" s="49">
        <f t="shared" si="46"/>
        <v>22464000</v>
      </c>
      <c r="P366" s="49">
        <f t="shared" si="47"/>
        <v>22464000</v>
      </c>
      <c r="Q366" s="49"/>
      <c r="R366" s="49">
        <f t="shared" si="52"/>
        <v>0</v>
      </c>
      <c r="S366" s="49">
        <f t="shared" si="53"/>
        <v>0</v>
      </c>
      <c r="T366" s="49">
        <f t="shared" si="48"/>
        <v>18720000</v>
      </c>
      <c r="U366" s="50">
        <f t="shared" si="49"/>
        <v>18720000</v>
      </c>
    </row>
  </sheetData>
  <mergeCells count="4">
    <mergeCell ref="J3:P3"/>
    <mergeCell ref="M5:P5"/>
    <mergeCell ref="R5:U5"/>
    <mergeCell ref="B2:M2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2:AD2"/>
  <sheetViews>
    <sheetView topLeftCell="A22" zoomScale="70" zoomScaleNormal="70" workbookViewId="0">
      <selection activeCell="A39" sqref="A39"/>
    </sheetView>
  </sheetViews>
  <sheetFormatPr defaultRowHeight="12.75" x14ac:dyDescent="0.2"/>
  <sheetData>
    <row r="2" spans="15:30" ht="23.25" x14ac:dyDescent="0.35">
      <c r="O2" s="293" t="s">
        <v>108</v>
      </c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</row>
  </sheetData>
  <mergeCells count="1">
    <mergeCell ref="O2:A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Calcs</vt:lpstr>
      <vt:lpstr>Tails production</vt:lpstr>
      <vt:lpstr>Graph</vt:lpstr>
      <vt:lpstr>Calcs!Print_Area</vt:lpstr>
    </vt:vector>
  </TitlesOfParts>
  <Company>ECMP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Waldo Dressel</dc:creator>
  <cp:lastModifiedBy>Tricia Njapha</cp:lastModifiedBy>
  <cp:lastPrinted>2016-08-04T13:04:49Z</cp:lastPrinted>
  <dcterms:created xsi:type="dcterms:W3CDTF">1998-05-08T07:18:12Z</dcterms:created>
  <dcterms:modified xsi:type="dcterms:W3CDTF">2016-08-04T13:05:40Z</dcterms:modified>
</cp:coreProperties>
</file>